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ocuments\Сайт Министерства\"/>
    </mc:Choice>
  </mc:AlternateContent>
  <xr:revisionPtr revIDLastSave="0" documentId="8_{0AD263EB-08C8-4102-96B0-F41662E0673E}" xr6:coauthVersionLast="46" xr6:coauthVersionMax="46" xr10:uidLastSave="{00000000-0000-0000-0000-000000000000}"/>
  <bookViews>
    <workbookView xWindow="-120" yWindow="-120" windowWidth="29040" windowHeight="15840" xr2:uid="{00000000-000D-0000-FFFF-FFFF00000000}"/>
  </bookViews>
  <sheets>
    <sheet name="Отчет"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 l="1"/>
  <c r="B21" i="2" l="1"/>
  <c r="C21" i="2"/>
  <c r="C24" i="2" l="1"/>
  <c r="C25" i="2" l="1"/>
  <c r="B28" i="2" l="1"/>
  <c r="B22" i="2"/>
  <c r="B23" i="2"/>
  <c r="B24" i="2"/>
  <c r="B25" i="2"/>
  <c r="B26" i="2"/>
  <c r="B27" i="2"/>
  <c r="H25" i="2"/>
  <c r="H20" i="2" s="1"/>
  <c r="H19" i="2" s="1"/>
  <c r="N23" i="2" l="1"/>
  <c r="J20" i="2" l="1"/>
  <c r="I8" i="2" l="1"/>
  <c r="D8" i="2" l="1"/>
  <c r="E8" i="2"/>
  <c r="F8" i="2"/>
  <c r="G8" i="2"/>
  <c r="H8" i="2"/>
  <c r="J8" i="2"/>
  <c r="K8" i="2"/>
  <c r="L8" i="2"/>
  <c r="M8" i="2"/>
  <c r="B9" i="2"/>
  <c r="B8" i="2" s="1"/>
  <c r="F11" i="2"/>
  <c r="F7" i="2" s="1"/>
  <c r="B10" i="2"/>
  <c r="C28" i="2" l="1"/>
  <c r="C27" i="2"/>
  <c r="C26" i="2"/>
  <c r="C23" i="2"/>
  <c r="C22" i="2"/>
  <c r="C18" i="2"/>
  <c r="B18" i="2"/>
  <c r="C17" i="2"/>
  <c r="B17" i="2"/>
  <c r="C14" i="2"/>
  <c r="B14" i="2"/>
  <c r="C13" i="2"/>
  <c r="B13" i="2"/>
  <c r="C12" i="2"/>
  <c r="B12" i="2"/>
  <c r="C9" i="2"/>
  <c r="C8" i="2" s="1"/>
  <c r="B11" i="2" l="1"/>
  <c r="B7" i="2" s="1"/>
  <c r="H16" i="2"/>
  <c r="C10" i="2"/>
  <c r="N8" i="2"/>
  <c r="N9" i="2"/>
  <c r="N10" i="2"/>
  <c r="N12" i="2"/>
  <c r="N13" i="2"/>
  <c r="N14" i="2"/>
  <c r="N15" i="2"/>
  <c r="N17" i="2"/>
  <c r="N18" i="2"/>
  <c r="N21" i="2"/>
  <c r="N22" i="2"/>
  <c r="N24" i="2"/>
  <c r="N25" i="2"/>
  <c r="N26" i="2"/>
  <c r="N27" i="2"/>
  <c r="N28" i="2"/>
  <c r="J19" i="2"/>
  <c r="J16" i="2" l="1"/>
  <c r="D20" i="2"/>
  <c r="E20" i="2"/>
  <c r="F20" i="2"/>
  <c r="F19" i="2" s="1"/>
  <c r="F16" i="2" s="1"/>
  <c r="F6" i="2" s="1"/>
  <c r="G20" i="2"/>
  <c r="G19" i="2" s="1"/>
  <c r="G16" i="2" s="1"/>
  <c r="I20" i="2"/>
  <c r="N20" i="2" s="1"/>
  <c r="K20" i="2"/>
  <c r="K19" i="2" s="1"/>
  <c r="K16" i="2" s="1"/>
  <c r="L20" i="2"/>
  <c r="L19" i="2" s="1"/>
  <c r="L16" i="2" s="1"/>
  <c r="M20" i="2"/>
  <c r="M19" i="2" s="1"/>
  <c r="M16" i="2" s="1"/>
  <c r="C20" i="2" l="1"/>
  <c r="B20" i="2"/>
  <c r="D19" i="2"/>
  <c r="B19" i="2" s="1"/>
  <c r="B16" i="2" s="1"/>
  <c r="E19" i="2"/>
  <c r="I19" i="2"/>
  <c r="N19" i="2" s="1"/>
  <c r="M11" i="2"/>
  <c r="M7" i="2" s="1"/>
  <c r="L11" i="2"/>
  <c r="L7" i="2" s="1"/>
  <c r="K11" i="2"/>
  <c r="K7" i="2" s="1"/>
  <c r="J11" i="2"/>
  <c r="J7" i="2" s="1"/>
  <c r="J6" i="2" s="1"/>
  <c r="I11" i="2"/>
  <c r="H11" i="2"/>
  <c r="H7" i="2" s="1"/>
  <c r="G11" i="2"/>
  <c r="G7" i="2" s="1"/>
  <c r="E11" i="2"/>
  <c r="E7" i="2" s="1"/>
  <c r="D11" i="2"/>
  <c r="D7" i="2" s="1"/>
  <c r="C11" i="2"/>
  <c r="C7" i="2" s="1"/>
  <c r="E16" i="2" l="1"/>
  <c r="E6" i="2" s="1"/>
  <c r="C19" i="2"/>
  <c r="D16" i="2"/>
  <c r="D6" i="2" s="1"/>
  <c r="I7" i="2"/>
  <c r="N7" i="2" s="1"/>
  <c r="N11" i="2"/>
  <c r="I16" i="2"/>
  <c r="N16" i="2" s="1"/>
  <c r="C16" i="2"/>
  <c r="K6" i="2"/>
  <c r="G6" i="2"/>
  <c r="I6" i="2" l="1"/>
  <c r="H6" i="2"/>
  <c r="N6" i="2" l="1"/>
  <c r="L15" i="2"/>
  <c r="M15" i="2"/>
  <c r="M6" i="2" l="1"/>
  <c r="C15" i="2"/>
  <c r="C6" i="2" s="1"/>
  <c r="L6" i="2"/>
  <c r="B15" i="2"/>
  <c r="B6" i="2" s="1"/>
</calcChain>
</file>

<file path=xl/sharedStrings.xml><?xml version="1.0" encoding="utf-8"?>
<sst xmlns="http://schemas.openxmlformats.org/spreadsheetml/2006/main" count="56" uniqueCount="50">
  <si>
    <t>Объемы финансирования (тыс. руб.)</t>
  </si>
  <si>
    <t>Всего</t>
  </si>
  <si>
    <t>Федеральный бюджет</t>
  </si>
  <si>
    <t>Республиканский бюджет</t>
  </si>
  <si>
    <t>Местные бюджеты</t>
  </si>
  <si>
    <t>Внебюджетные источники</t>
  </si>
  <si>
    <t>Фактический результат выполнения мероприятий (в отчетном периоде и нарастающим итогом с начала года)</t>
  </si>
  <si>
    <t>план</t>
  </si>
  <si>
    <t>факт</t>
  </si>
  <si>
    <t>Пий-Хемский кожуун</t>
  </si>
  <si>
    <t>Государственная программа "Повышение эффективности и надежности функционирования жилищно-коммунального хозяйства Республики Тыва на 2014-2025 годы"</t>
  </si>
  <si>
    <t>предусмотрено программой</t>
  </si>
  <si>
    <t>предусмотрено уточненной бюджетной росписью на отчетный период</t>
  </si>
  <si>
    <t>Кызылский кожуун</t>
  </si>
  <si>
    <t>утверждено на 2022 год законом Республики Тыва о республиканском бюджете</t>
  </si>
  <si>
    <t>Монгун-Тайгинский кожуун</t>
  </si>
  <si>
    <t>Овюрский кожуун</t>
  </si>
  <si>
    <t>Чаа-Хольский кожуун</t>
  </si>
  <si>
    <t>Эрзинский кожуун</t>
  </si>
  <si>
    <t>3. Подпрограмма «Обеспечение организаций жилищно-коммунального хозяйства Республики Тыва специализированной техникой на 2014-2025 годы»;</t>
  </si>
  <si>
    <t>1. Подпрограмма «Комплексное развитие и модернизация систем коммунальной инфраструктуры Республики Тыва на 2014-2025 годы»:</t>
  </si>
  <si>
    <t>г. Ак-Довурак</t>
  </si>
  <si>
    <t xml:space="preserve">1.2. Раздел 2
Мероприятия по комплексному развитию систем теплоснабжения
</t>
  </si>
  <si>
    <t>1.2.15. Строительство и обустройство угольных складов</t>
  </si>
  <si>
    <t>1.4.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t>
  </si>
  <si>
    <t>1.5. Реализация системы по вывозу ТКО и ликвидации стихийных свалок</t>
  </si>
  <si>
    <t>1.5.1. Реализация системы по вывозу ТКО и ликвидации стихийных свалок</t>
  </si>
  <si>
    <t>1.5.2. Приобретение оборудования по сбору ТКО</t>
  </si>
  <si>
    <t>По подпрограмме «Снабжение населения Республики Тыва чистой водопроводной водой на 2018-2025 годы» в 2022 году финансовые средства не предусмотрены.</t>
  </si>
  <si>
    <t>Наименование мероприятия (объекта)</t>
  </si>
  <si>
    <t>Исполнено (кассовые расходы)</t>
  </si>
  <si>
    <t>Бай-Тайгинский кожуун</t>
  </si>
  <si>
    <t>3.1. Приобретение специализированной техники для угольных складов</t>
  </si>
  <si>
    <t>3.2. Приобретение специализированной коммунальной техники по вывозу ТКО</t>
  </si>
  <si>
    <t>3.3. Субсидии местным бюджетам на обеспечение специализированной коммунальной техникой предприятий жилищно-коммунального комплекса Республики Тыва</t>
  </si>
  <si>
    <t xml:space="preserve">Согласно постановления Правительства Республики Тыва от 26.01.2022 № 25 «О мероприятиях по достижению целей, поставленных в Послании Главы Республики Тыва Верховному Хуралу (парламенту) Республики Тыва о положении дел в республике и внутренней политике на 2022 год «Тува: старт нового столетия, новые вызовы, новые возможности» </t>
  </si>
  <si>
    <t>1.6. Субсидии на осуществление капитальных вложений в объекты капитального строительства</t>
  </si>
  <si>
    <t>Капитальные вложения</t>
  </si>
  <si>
    <r>
      <rPr>
        <b/>
        <i/>
        <sz val="14"/>
        <rFont val="Times New Roman"/>
        <family val="1"/>
        <charset val="204"/>
      </rPr>
      <t>Исполнено.</t>
    </r>
    <r>
      <rPr>
        <sz val="14"/>
        <rFont val="Times New Roman"/>
        <family val="1"/>
        <charset val="204"/>
      </rPr>
      <t xml:space="preserve"> В 2022 году бюджете Республики Тыва предусмотрены субсидии на возмещение убытков, связанных с применением государственных регулируемых цен на тепловую и электрическую энергию, водоснабжение и водоотведения, вырабатываемыми муниципальными организациями коммунального комплекса, понесенных в процессе выработки и (или) транспортировки энерго/теплоресурсов и воды в сумме 35 237,0 тыс. рублей. Заключены соглашения о предоставлении субсидии с 8 муниципальными образованиями. 
В целях недопущения срыва проведения ремонтных работ по подготовке к предстоящему отопительному периоду организаций коммунального комплекса субсидии с марта по сентябрь 2022 г. профинансированы на 100% ресурсоснабжающим организациям в счет погашения долгов по электроэнергии, налогам и сборам, заработной плате и материалов для ремонтных работ объектов ЖКХ, для приобретения угля и на оплату транспортных услуг, в том числе:                                                                                                                                                                                                                          МУП «Тепловик» Пий-Хемского кожууна - 3 734,4 тыс. рублей;                                                                                                                                                                                                                                                                   МУП "Коммунальное хозяйство" с. Сарыг-Сеп Каа-Хемского кожууна - 890,3 тыс. рублей;
ООО «Бай-Хаак тепло Тандинского кожууна – 5303,4 тыс. рублей; 
МУП «Чаа-Холь Источник» Чаа-Хольского кожууна – 2879,5 тыс. рублей;
МУП «Благоустройство» г.Кызыла – 5 258,1 тыс. рублей;
ООО «ВКС» Чеди-Хольского кожууна – 16303,8 тыс. рублей;
МУП "Сайзырал" с. Эрзин – 357,4 тыс. рублей;
ООО «Байыр» Барун-Хемчикского кожууна - 510,1 тыс. рублей.
</t>
    </r>
  </si>
  <si>
    <r>
      <rPr>
        <b/>
        <i/>
        <sz val="14"/>
        <rFont val="Times New Roman"/>
        <family val="1"/>
        <charset val="204"/>
      </rPr>
      <t xml:space="preserve">Исполнено. </t>
    </r>
    <r>
      <rPr>
        <sz val="14"/>
        <rFont val="Times New Roman"/>
        <family val="1"/>
        <charset val="204"/>
      </rPr>
      <t>Объем финансирования предусмотренной уточненной бюджетной росписью на 1 ноября 2022 г.  субсидии на осуществление капитальных вложений в объекты капитального строительства – 40 400,0 тыс. рублей. Субсидия перечислена в сумме 40 400,0 тыс.рублей для приобретения объектов недвижимого имущества ГУП "Саяны" в гос.собственность.</t>
    </r>
  </si>
  <si>
    <r>
      <rPr>
        <b/>
        <i/>
        <sz val="14"/>
        <rFont val="Times New Roman"/>
        <family val="1"/>
        <charset val="204"/>
      </rPr>
      <t xml:space="preserve">Исполнено. </t>
    </r>
    <r>
      <rPr>
        <sz val="14"/>
        <rFont val="Times New Roman"/>
        <family val="1"/>
        <charset val="204"/>
      </rPr>
      <t xml:space="preserve">Объем финансирования предусмотренной уточненной бюджетной росписью на 1 ноября 2022 года мероприятия по приобретению специализированной техники по вывозу ТКО и для работы угольных складов г. Кызыла и муниципальных образований составляет 17 700,0 тыс. рублей. Заключен контракт с ООО «Карьерные машины» от 17.08.2022г. на сумму 17 700 тыс. рублей. Приобретен фронтальный погрузчик JINGONG JGM620E в количестве 6 единиц.
В связи поздним принятием постановления Правительства Республики Тыва от 19.10.2022 г. № 678 «Об утверждении Правила предоставления субсидии из республиканского бюджета Республики Тыва на финансовое обеспечение затрат организаций на приобретение специализированной техники», оплата по контракту ООО «Карьерные машины» на сумму 17 700 тыс. рублей произведена за счет средств ГУП «Транспортный сервис и проект».                                                                                                  Министерством подана справка–уведомление в Министерство финансов Республики Тыва исх. № 2315-ММ от 15.11.2022 г. о перераспределении 17 700 тыс. рублей. После уточнения республиканского бюджета 17 700 тыс. рублей перераспределили на: 8 600,0 тыс. рублей – субсидии на финансовое обеспечение затрат в связи с выполнением работ и услуг ГУП «Транспортный сервис и проект». Остальная сумма направлена на содержание Министерства. 
</t>
    </r>
  </si>
  <si>
    <t>2. Подпрограмма "Снабжение населения Республики Тыва чистой водопроводной водой на 2018-2025 годы"</t>
  </si>
  <si>
    <t>Отчет о реализации государственной программы Республики Тыва "Повышение эффективности и надежности функционирования жилищно-коммунального хозяйства Республики Тыва на 2014-2025 годы" по линии Министерства ЖКХ РТ  на 1 января 2023 года</t>
  </si>
  <si>
    <r>
      <t>И</t>
    </r>
    <r>
      <rPr>
        <b/>
        <i/>
        <sz val="14"/>
        <rFont val="Times New Roman"/>
        <family val="1"/>
        <charset val="204"/>
      </rPr>
      <t>сполнено.</t>
    </r>
    <r>
      <rPr>
        <sz val="14"/>
        <rFont val="Times New Roman"/>
        <family val="1"/>
        <charset val="204"/>
      </rPr>
      <t xml:space="preserve"> В 2022 г. в рамках подпрограммы «Комплексное развитие и модернизация систем коммунальной инфраструктуры Республики Тыва на 2014-2025 годы» госпрограммы РТ «Повышение эффективности и надежности функционирования жилищно-коммунального хозяйства Республики Тыва на 2014 - 2025 годы» объем финансирования из республиканского бюджета на реализацию мероприятия по строительству и обустройству угольных складов на территории Республики Тыва составляет 76 407,0 тыс. рублей, по состоянию на 1 января 2023г. профинансировано 76 407,0 тыс. рублей или 100%. 
По итогам проведенных конкурсных процедур на поставку нового весового оборудования и комплектующих частей для модернизации существующих весов, определен единственный поставщик – ООО «ТТС Инжиниринг» г. Казань. 12 октября т.г. в г. Кызыл прибыли 4 новых весовых оборудования (2 по 18 метров и 2 по 12 метров). Завершен монтаж и ремонт оборудований.
Выполнены работы по модернизации существующего весового оборудования в Бай-Тайгинском, Тес-Хемском, Тандинском, Овюрском, Монгун-Тайгинском и Эрзинском кожуунах. 
</t>
    </r>
    <r>
      <rPr>
        <sz val="14"/>
        <color rgb="FFFF0000"/>
        <rFont val="Times New Roman"/>
        <family val="1"/>
        <charset val="204"/>
      </rPr>
      <t xml:space="preserve"> </t>
    </r>
    <r>
      <rPr>
        <sz val="14"/>
        <rFont val="Times New Roman"/>
        <family val="1"/>
        <charset val="204"/>
      </rPr>
      <t xml:space="preserve">По состоянию на 01.01.2023 г. в восьми топливных (угольных) складах (Эрзинском, Тес-Хемском, Бай-Тайгинском, Овюрском, Барун-Хемчикском, Тандинском, Монгун-Тайгинском кожуунах и г. Кызыл) обустройство завершен. Выполнены работы по основанию, ограждению, косметическому ремонту зданий, устройству металлического препятствия, по отоплению и электрике. В г. Кызыл выполнены работы по асфальтированию площадки под уголь, по площадкам (армирование под фундамент) под автовесы, завершены работы по установке весового оборудования, подключено электроснабжение по договору с «Россети». 
Выполнены работы по уличному освещению и установке видеонаблюдения. Общий объем выполненных работ по топливным складам составляет 100%.
По строительству нового топливного склада в г. Кызыле - проведены расчеты стоимости строительных материалов. Выполнены работы по асфальтированию площадки под уголь, по установке понижающего трансформатора.
Подключены электроэнергии к линиям ФСК ЕЭС.
</t>
    </r>
  </si>
  <si>
    <r>
      <rPr>
        <b/>
        <i/>
        <sz val="14"/>
        <rFont val="Times New Roman"/>
        <family val="1"/>
        <charset val="204"/>
      </rPr>
      <t>В исполнении.</t>
    </r>
    <r>
      <rPr>
        <sz val="14"/>
        <rFont val="Times New Roman"/>
        <family val="1"/>
        <charset val="204"/>
      </rPr>
      <t xml:space="preserve"> Согласно приказа Минприроды Республики Тыва № 668 от 20.12.2021 г. ГУП «Транспортный сервис и проект» (далее - ГУП «ТСП») присвоен статус регионального оператора по обращению с твердыми коммунальными отходами на территории Республики Тыва. ГУП «ТСП» оснащено 55 единицами современной специализированной техники, которые привлекались на выполнение работ по вывозу ТКО и ликвидации несанкционированных свалок в Тандынском, Сут-Хольском, Пий-Хемском, Кызылском кожуунах, в г. Чадан Дзун-Хемчикского кожууна и в г. Кызыл и по ликвидации ЧС в Чеди-Хольском кожууне (прорыв водопровода). 
По состоянию на 1 января 2023 г. ГУП «ТСП» заключено 1612 договоров, в том числе с юридическими лицами – 1024, физическими лицами – 330, ИП - 258. Объем вывезенного ТКО из мусорных бункеров по республике по состоянию на 1 января 2023 года составляет 59557,00 тонн (397 046,73 м3). 
Всего по Республике Тыва 124 несанкционированных свалок с общим объемом 3 318 300 м3. По состоянию на 1 января 2023 года ликвидировано 15 несанкционированных свалок с общим объемом 592 388,33 м3: Работы на территории городов Чадан и Ак-Довурак, а также с. Хандагайты и в Каа-Хемском кожууне продолжится в 2023 году. Работы по ликвидации несанкционированных свалок находятся на особом контроле Министерства ЖКХ РТ.
</t>
    </r>
  </si>
  <si>
    <t>Остаток лимита ПОФ (экономия) +, -</t>
  </si>
  <si>
    <r>
      <rPr>
        <b/>
        <i/>
        <sz val="14"/>
        <rFont val="Times New Roman"/>
        <family val="1"/>
        <charset val="204"/>
      </rPr>
      <t xml:space="preserve">Исполнено. </t>
    </r>
    <r>
      <rPr>
        <sz val="14"/>
        <rFont val="Times New Roman"/>
        <family val="1"/>
        <charset val="204"/>
      </rPr>
      <t xml:space="preserve">С начала 2022 года субсидии местным бюджетам на обеспечение специализированной коммунальной техникой предприятий жилищно-коммунального комплекса Республики Тыва были предусмотрены в сумме 21423 тыс. рублей, из них за счет республиканского бюджета 14996,5 тыс. рублей, за счет муниципального бюджета 6 427,10 тыс. рублей.
По состоянию на 1 декабря 2022 г. объем финансирования уточненной бюджетной росписью Министерства составляет всего 12268,55 тыс. рублей, из них за счет республиканского бюджета 10199,19 тыс. рублей, местного бюджета 2069,36 тыс. рублей. Освоено всего 12235,6 тыс. рублей, из них за счет республиканского бюджета 10119,19 тыс. рублей, местного бюджета 2036,41 тыс. рублей.
В 2022 году постановлением Правительства Республики Тыва от 5 мая 2022 г. № 256 внесены изменения в сводную бюджетную роспись республиканского бюджета Республики Тыва на 2022 год в части перераспределения субсидии местным бюджетам на обеспечение специализированной коммунальной техникой предприятий жилищно-коммунального комплекса Республики Тыва в сумме 14996,5 тыс. рублей и перераспределены:
- На оплату задолженности перед поставщиком ООО «Эксперент» Администрацией г. Ак-Довурак на приобретение спецтехники автокрана на базе «Урал Некст» в сумме 5553,3 тыс. рублей. 27 мая 2022 года Администрацией г. Ак-Довурак перечислены денежные средства для погашения основного долга в ООО «Эксперент» (г. Челябинск), муниципальный контракт от 05.05.2021 г. № 5 закрыт.
- На призы республиканского конкурса «Лучшая организация деятельности по благоустройству, озеленению и чистоте среди муниципальных образований Республики Тыва» в сумме 6840,05 тыс. рублей (непрограммное мероприятие). 
- Оставшаяся сумма 2603,13 тыс. рублей направлена на приобретение прицепов ассенизаторской машины для следующих муниципальных образований по 433,86 тыс. рублей: заключены соглашения между Министерством ЖКХ РТ и муниципальными образованиями Монгун-Тайгинский, Овюрский, Чаа-Хольский, Эрзинский и Бай-Тайгинским кожуунами с софинансированием не менее 30 процентов.  
 По состоянию на 1 декабря 2022 года прицеп цистерна приобретена всеми администрациями муниципальных образований. 
В соответствии с постановлением Правительства Республики Тыва от 12.07.2022 г. № 441 «О внесении изменений в сводную бюджетную роспись республиканского бюджета Республики Тыва на 2022 год и на плановый период 2023 и 2024 годов» на приобретение спецтехники Пий-Хемскому кожууну в рамках лимитов 2022 года предусмотренные финансовые средства в сумме 2476,0 тыс. рублей перечислены в Администрацию Пий-Хемского кожууна, согласно соглашения между Министерством жилищно-коммунального хозяйства Республики Тыва и администрацией Пий-Хемского кожууна от 14.07.2022 г. № 4, платежным поручением № 357563 от 22.07.2022 г., на погашение кредиторской задолженности по приобретению специализированной техники Трактор с навесным оборудованием (экскаватор МЭН-300, отвал коммунальный, щетка коммунальная). Администрацией Пий-Хемского кожууна. 28.07.2022г. спецтехника доставлена в Пий-Хемский кожуун. 
        </t>
    </r>
  </si>
  <si>
    <r>
      <rPr>
        <b/>
        <i/>
        <sz val="14"/>
        <color rgb="FF000000"/>
        <rFont val="Times New Roman"/>
        <family val="1"/>
        <charset val="204"/>
      </rPr>
      <t>Примечание: Лимиты финансирования  госпрограммы приведены в соответствие с Законом Республики Тыва от 13 декабря 2021 г. № 787-ЗРТ «О республиканском бюджете Республики Тыва на 2022 год и на плановый период 2023 и 2024 годов» (в редакции от 26.12.2022г. № 896-ЗРТ) и утверждена постановлением Правительства Ре6спублики Тыва от 30.12.2022 г. № 878 "О внесении изменений в г</t>
    </r>
    <r>
      <rPr>
        <sz val="14"/>
        <color rgb="FF000000"/>
        <rFont val="Times New Roman"/>
        <family val="1"/>
        <charset val="204"/>
      </rPr>
      <t xml:space="preserve">осударственную программу Республики Тыва «Повышение эффективности и надежности функционирования жилищно-коммунального хозяйства Республики Тыва на 2014-2025 года».
</t>
    </r>
  </si>
  <si>
    <r>
      <rPr>
        <b/>
        <i/>
        <sz val="14"/>
        <rFont val="Times New Roman"/>
        <family val="1"/>
        <charset val="204"/>
      </rPr>
      <t>Исполнено.</t>
    </r>
    <r>
      <rPr>
        <sz val="14"/>
        <rFont val="Times New Roman"/>
        <family val="1"/>
        <charset val="204"/>
      </rPr>
      <t xml:space="preserve"> Заключен контракт от 04.08.2022г. №1 между ГУП «Транспортный сервис и проект» и ООО «Глобус» г. Красноярск на поставку бункеров для твердых бытовых отходов объемом 8 м³, в количестве 221 единиц на общую сумму 10 518,5 тыс. рублей. Экономия составила 81,5 тыс. рублей. Постановлением Правительства Республики Тыва от 27.09.2022г. № 604 определены Правила предоставления и возврата субсидий из республиканского бюджета Республики Тыва на финансовое обеспечение затрат организаций на приобретение оборудования по сбору ТКО. Мусорные бункера приобретаются в основном для вывоза мусора, образованного в частных домовладениях. Поставка бункеров осуществлена и распределены по г. Кызылу – 163 ед., Кызылский кожуун – 58 ед. </t>
    </r>
  </si>
  <si>
    <r>
      <rPr>
        <b/>
        <i/>
        <sz val="14"/>
        <rFont val="Times New Roman"/>
        <family val="1"/>
        <charset val="204"/>
      </rPr>
      <t xml:space="preserve">В исполнении. </t>
    </r>
    <r>
      <rPr>
        <sz val="14"/>
        <rFont val="Times New Roman"/>
        <family val="1"/>
        <charset val="204"/>
      </rPr>
      <t xml:space="preserve">Министерством ЖКХ РТ заключен контракт с АО «Сберлизинг» на услуги лизинга спецтехники от 20.07.2022 г. № ОВ/Ф-247628-03-01 в следующем количестве:
- 34 единицы по 1-му контракту, в том числе полуприцеп-самосвал Тонар – 6 ед., самосвал КАМАЗ 6520-53 – 4 ед., прицеп НЕФАЗ – 9 ед., седельный тягач МАЗ – 2 ед., самосвал КАМАЗ – 12 ед., топливозаправщик КамАЗ – 1 ед. 
По состоянию на 1 декабря 2022г. прибыло все 34 ед. спецтехники (полуприцеп-самосвал Тонар – 6 ед., самосвал КАМАЗ 6520-53 – 4 ед., прицеп НЕФАЗ – 4 ед., самосвал КАМАЗ – 3 ед., топливозаправщик КамАЗ – 1 ед.); 
- 11 единиц по 2 контракту ОВ/Ф-247628-05-01 от 30.08.2022г., в том числе: самосвал КАМАЗ-6520-53 – 3 ед.; погрузчик универсальный АМКАДОР – 3 ед.; погрузчик универсальный АМКАДОР – 2 ед.; экскаватор одноковшовый колесный – 1 ед.; бульдозер гусеничный ЧЕТРА – 1 ед.; мусоровоз с задней загрузкой МК-4546-08 – 1 ед. В конце октября т.г. прибыли все 11 ед. спецтехники.                                                                                                                                                                                                                            - 8 единиц по 3 контракту на сумму 54 848,221 тыс.руб., в том числе: седельный тягач МАЗ – 4 ед., полуприцеп-самосвал Тонар – 4 ед. По состоянию на 30 декабря 2022 г. вся спецтехника по контракту прибыла; 
- По 4 контракту проведены торги на 2 ед. транспортных средств, аванс оплачен. Доставка планируется до 13 января 2023 г.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</si>
</sst>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amily val="2"/>
      <charset val="204"/>
    </font>
    <font>
      <b/>
      <sz val="14"/>
      <name val="Times New Roman"/>
      <family val="1"/>
      <charset val="204"/>
    </font>
    <font>
      <sz val="10"/>
      <color rgb="FF000000"/>
      <name val="Times New Roman"/>
      <family val="1"/>
      <charset val="204"/>
    </font>
    <font>
      <sz val="14"/>
      <name val="Times New Roman"/>
      <family val="1"/>
      <charset val="204"/>
    </font>
    <font>
      <sz val="14"/>
      <color rgb="FF000000"/>
      <name val="Times New Roman"/>
      <family val="1"/>
      <charset val="204"/>
    </font>
    <font>
      <b/>
      <i/>
      <sz val="14"/>
      <color rgb="FF000000"/>
      <name val="Times New Roman"/>
      <family val="1"/>
      <charset val="204"/>
    </font>
    <font>
      <b/>
      <i/>
      <sz val="14"/>
      <name val="Times New Roman"/>
      <family val="1"/>
      <charset val="204"/>
    </font>
    <font>
      <sz val="14"/>
      <color rgb="FFFF0000"/>
      <name val="Times New Roman"/>
      <family val="1"/>
      <charset val="204"/>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1">
    <xf numFmtId="0" fontId="0" fillId="0" borderId="0" xfId="0"/>
    <xf numFmtId="2" fontId="0" fillId="0" borderId="0" xfId="0" applyNumberFormat="1"/>
    <xf numFmtId="0" fontId="0" fillId="3" borderId="0" xfId="0" applyFill="1"/>
    <xf numFmtId="0" fontId="1" fillId="0" borderId="7"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top" wrapText="1"/>
    </xf>
    <xf numFmtId="0" fontId="2" fillId="0" borderId="0" xfId="0" applyFont="1"/>
    <xf numFmtId="0" fontId="2" fillId="3" borderId="0" xfId="0" applyFont="1" applyFill="1"/>
    <xf numFmtId="0" fontId="1" fillId="4" borderId="6" xfId="0" applyFont="1" applyFill="1" applyBorder="1" applyAlignment="1">
      <alignment horizontal="center"/>
    </xf>
    <xf numFmtId="0" fontId="3" fillId="0" borderId="12" xfId="0" applyFont="1" applyBorder="1" applyAlignment="1">
      <alignment horizontal="center"/>
    </xf>
    <xf numFmtId="0" fontId="1" fillId="0" borderId="5" xfId="0" applyFont="1" applyBorder="1" applyAlignment="1">
      <alignment horizontal="left" vertical="top" wrapText="1"/>
    </xf>
    <xf numFmtId="2" fontId="3" fillId="0" borderId="7" xfId="0" applyNumberFormat="1" applyFont="1" applyBorder="1" applyAlignment="1">
      <alignment horizontal="left" vertical="top" wrapText="1"/>
    </xf>
    <xf numFmtId="0" fontId="1" fillId="0" borderId="2" xfId="0" applyFont="1" applyBorder="1" applyAlignment="1">
      <alignment horizontal="left" vertical="top" wrapText="1"/>
    </xf>
    <xf numFmtId="2" fontId="3" fillId="0" borderId="9" xfId="0" applyNumberFormat="1" applyFont="1" applyBorder="1" applyAlignment="1">
      <alignment horizontal="left" vertical="top"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2" fontId="1" fillId="0" borderId="6" xfId="0" applyNumberFormat="1" applyFont="1" applyBorder="1" applyAlignment="1">
      <alignment horizontal="left" vertical="top" wrapText="1"/>
    </xf>
    <xf numFmtId="0" fontId="3" fillId="0" borderId="8" xfId="0" applyFont="1" applyBorder="1" applyAlignment="1">
      <alignment horizontal="left" vertical="top" wrapText="1"/>
    </xf>
    <xf numFmtId="2" fontId="6" fillId="0" borderId="0" xfId="0" applyNumberFormat="1" applyFont="1" applyAlignment="1">
      <alignment horizontal="left" vertical="top" wrapText="1"/>
    </xf>
    <xf numFmtId="0" fontId="3" fillId="0" borderId="14" xfId="0" applyFont="1" applyBorder="1" applyAlignment="1">
      <alignment horizontal="left" vertical="top" wrapText="1"/>
    </xf>
    <xf numFmtId="2" fontId="3" fillId="0" borderId="6" xfId="0" applyNumberFormat="1" applyFont="1" applyBorder="1" applyAlignment="1">
      <alignment horizontal="left" vertical="top" wrapText="1"/>
    </xf>
    <xf numFmtId="2" fontId="6" fillId="0" borderId="6" xfId="0" applyNumberFormat="1" applyFont="1" applyBorder="1" applyAlignment="1">
      <alignment horizontal="left" vertical="top" wrapText="1"/>
    </xf>
    <xf numFmtId="0" fontId="3" fillId="0" borderId="14" xfId="0" applyFont="1" applyBorder="1" applyAlignment="1">
      <alignment vertical="top" wrapText="1"/>
    </xf>
    <xf numFmtId="0" fontId="1" fillId="0" borderId="4" xfId="0" applyFont="1" applyBorder="1" applyAlignment="1">
      <alignment horizontal="left" vertical="top" wrapText="1"/>
    </xf>
    <xf numFmtId="0" fontId="3" fillId="0" borderId="8" xfId="0" applyFont="1" applyBorder="1" applyAlignment="1">
      <alignment horizontal="justify" vertical="top" wrapText="1"/>
    </xf>
    <xf numFmtId="0" fontId="3" fillId="0" borderId="6" xfId="0" applyFont="1" applyBorder="1" applyAlignment="1">
      <alignment horizontal="justify"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16" xfId="0" applyFont="1" applyBorder="1" applyAlignment="1">
      <alignment horizontal="left" vertical="top" wrapText="1"/>
    </xf>
    <xf numFmtId="0" fontId="4" fillId="0" borderId="0" xfId="0" applyFont="1"/>
    <xf numFmtId="0" fontId="4" fillId="3" borderId="0" xfId="0" applyFont="1" applyFill="1"/>
    <xf numFmtId="0" fontId="4" fillId="0" borderId="0" xfId="0" applyFont="1" applyAlignment="1">
      <alignment vertical="top"/>
    </xf>
    <xf numFmtId="2" fontId="1" fillId="0" borderId="4"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2" fontId="1" fillId="0" borderId="16"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13" xfId="0" applyNumberFormat="1" applyFont="1" applyBorder="1" applyAlignment="1">
      <alignment horizontal="center" vertical="center" wrapText="1"/>
    </xf>
    <xf numFmtId="2" fontId="4" fillId="0" borderId="6" xfId="0" applyNumberFormat="1" applyFont="1" applyBorder="1" applyAlignment="1">
      <alignment horizontal="center" vertical="center"/>
    </xf>
    <xf numFmtId="2" fontId="3" fillId="0" borderId="18" xfId="0" applyNumberFormat="1" applyFont="1" applyBorder="1" applyAlignment="1">
      <alignment horizontal="center" vertical="center" wrapText="1"/>
    </xf>
    <xf numFmtId="2" fontId="4" fillId="0" borderId="18" xfId="0" applyNumberFormat="1" applyFont="1" applyBorder="1" applyAlignment="1">
      <alignment horizontal="center" vertical="center"/>
    </xf>
    <xf numFmtId="0" fontId="4" fillId="0" borderId="0" xfId="0" applyFont="1" applyAlignment="1">
      <alignment horizontal="left" vertical="top" wrapText="1"/>
    </xf>
    <xf numFmtId="0" fontId="1" fillId="0" borderId="0" xfId="0" applyFont="1" applyAlignment="1">
      <alignment horizontal="center" wrapText="1"/>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2" fontId="3" fillId="0" borderId="16" xfId="0" applyNumberFormat="1" applyFont="1" applyBorder="1" applyAlignment="1">
      <alignment horizontal="left" vertical="top" wrapText="1"/>
    </xf>
    <xf numFmtId="2" fontId="3" fillId="0" borderId="17" xfId="0" applyNumberFormat="1" applyFont="1" applyBorder="1" applyAlignment="1">
      <alignment horizontal="left" vertical="top" wrapText="1"/>
    </xf>
    <xf numFmtId="0" fontId="1" fillId="2" borderId="9"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4" borderId="8" xfId="0" applyFont="1" applyFill="1" applyBorder="1" applyAlignment="1">
      <alignment horizontal="center"/>
    </xf>
    <xf numFmtId="0" fontId="1" fillId="4" borderId="6" xfId="0" applyFont="1" applyFill="1" applyBorder="1" applyAlignment="1">
      <alignment horizontal="center"/>
    </xf>
    <xf numFmtId="0" fontId="1" fillId="4" borderId="10" xfId="0" applyFont="1" applyFill="1" applyBorder="1" applyAlignment="1">
      <alignment horizontal="center"/>
    </xf>
    <xf numFmtId="0" fontId="1" fillId="2" borderId="8" xfId="0" applyFont="1" applyFill="1" applyBorder="1" applyAlignment="1">
      <alignment horizontal="center" wrapText="1"/>
    </xf>
    <xf numFmtId="0" fontId="1" fillId="2" borderId="6" xfId="0" applyFont="1" applyFill="1" applyBorder="1" applyAlignment="1">
      <alignment horizontal="center" wrapText="1"/>
    </xf>
    <xf numFmtId="0" fontId="1" fillId="2" borderId="10" xfId="0" applyFont="1" applyFill="1" applyBorder="1" applyAlignment="1">
      <alignment horizontal="center" wrapText="1"/>
    </xf>
    <xf numFmtId="0" fontId="1" fillId="4" borderId="15"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zoomScale="70" zoomScaleNormal="70" zoomScaleSheetLayoutView="80" workbookViewId="0">
      <pane xSplit="1" ySplit="4" topLeftCell="B19" activePane="bottomRight" state="frozen"/>
      <selection pane="topRight" activeCell="B1" sqref="B1"/>
      <selection pane="bottomLeft" activeCell="A5" sqref="A5"/>
      <selection pane="bottomRight" activeCell="K17" sqref="K17"/>
    </sheetView>
  </sheetViews>
  <sheetFormatPr defaultRowHeight="12.75" x14ac:dyDescent="0.2"/>
  <cols>
    <col min="1" max="1" width="22.85546875" customWidth="1"/>
    <col min="2" max="2" width="13.85546875" customWidth="1"/>
    <col min="3" max="3" width="14.85546875" style="2" customWidth="1"/>
    <col min="4" max="4" width="6.85546875" hidden="1" customWidth="1"/>
    <col min="5" max="5" width="7.5703125" style="2" hidden="1" customWidth="1"/>
    <col min="6" max="6" width="14.7109375" style="2" customWidth="1"/>
    <col min="7" max="7" width="14" customWidth="1"/>
    <col min="8" max="8" width="14.85546875" customWidth="1"/>
    <col min="9" max="9" width="13.5703125" style="2" customWidth="1"/>
    <col min="10" max="10" width="11.42578125" customWidth="1"/>
    <col min="11" max="11" width="11.140625" customWidth="1"/>
    <col min="12" max="12" width="0.28515625" hidden="1" customWidth="1"/>
    <col min="13" max="13" width="0.7109375" hidden="1" customWidth="1"/>
    <col min="14" max="14" width="12.42578125" customWidth="1"/>
    <col min="15" max="15" width="147.7109375" customWidth="1"/>
    <col min="16" max="16" width="13.5703125" customWidth="1"/>
    <col min="17" max="17" width="10.28515625" bestFit="1" customWidth="1"/>
  </cols>
  <sheetData>
    <row r="1" spans="1:17" ht="48.75" customHeight="1" x14ac:dyDescent="0.3">
      <c r="A1" s="54" t="s">
        <v>42</v>
      </c>
      <c r="B1" s="54"/>
      <c r="C1" s="54"/>
      <c r="D1" s="54"/>
      <c r="E1" s="54"/>
      <c r="F1" s="54"/>
      <c r="G1" s="54"/>
      <c r="H1" s="54"/>
      <c r="I1" s="54"/>
      <c r="J1" s="54"/>
      <c r="K1" s="54"/>
      <c r="L1" s="54"/>
      <c r="M1" s="54"/>
      <c r="N1" s="54"/>
      <c r="O1" s="54"/>
    </row>
    <row r="2" spans="1:17" ht="18.75" x14ac:dyDescent="0.3">
      <c r="A2" s="62" t="s">
        <v>29</v>
      </c>
      <c r="B2" s="63" t="s">
        <v>0</v>
      </c>
      <c r="C2" s="64"/>
      <c r="D2" s="64"/>
      <c r="E2" s="64"/>
      <c r="F2" s="64"/>
      <c r="G2" s="64"/>
      <c r="H2" s="64"/>
      <c r="I2" s="64"/>
      <c r="J2" s="64"/>
      <c r="K2" s="64"/>
      <c r="L2" s="64"/>
      <c r="M2" s="65"/>
      <c r="N2" s="13"/>
      <c r="O2" s="14"/>
    </row>
    <row r="3" spans="1:17" ht="50.25" customHeight="1" x14ac:dyDescent="0.3">
      <c r="A3" s="62"/>
      <c r="B3" s="66" t="s">
        <v>1</v>
      </c>
      <c r="C3" s="67"/>
      <c r="D3" s="67" t="s">
        <v>2</v>
      </c>
      <c r="E3" s="67"/>
      <c r="F3" s="67" t="s">
        <v>3</v>
      </c>
      <c r="G3" s="67"/>
      <c r="H3" s="67"/>
      <c r="I3" s="69" t="s">
        <v>30</v>
      </c>
      <c r="J3" s="67" t="s">
        <v>4</v>
      </c>
      <c r="K3" s="67"/>
      <c r="L3" s="67" t="s">
        <v>5</v>
      </c>
      <c r="M3" s="68"/>
      <c r="N3" s="62" t="s">
        <v>45</v>
      </c>
      <c r="O3" s="60" t="s">
        <v>6</v>
      </c>
    </row>
    <row r="4" spans="1:17" ht="192.75" customHeight="1" x14ac:dyDescent="0.2">
      <c r="A4" s="62"/>
      <c r="B4" s="3" t="s">
        <v>7</v>
      </c>
      <c r="C4" s="4" t="s">
        <v>8</v>
      </c>
      <c r="D4" s="5" t="s">
        <v>7</v>
      </c>
      <c r="E4" s="4" t="s">
        <v>8</v>
      </c>
      <c r="F4" s="4" t="s">
        <v>11</v>
      </c>
      <c r="G4" s="5" t="s">
        <v>14</v>
      </c>
      <c r="H4" s="5" t="s">
        <v>12</v>
      </c>
      <c r="I4" s="70"/>
      <c r="J4" s="5" t="s">
        <v>7</v>
      </c>
      <c r="K4" s="5" t="s">
        <v>8</v>
      </c>
      <c r="L4" s="5" t="s">
        <v>7</v>
      </c>
      <c r="M4" s="6" t="s">
        <v>8</v>
      </c>
      <c r="N4" s="62"/>
      <c r="O4" s="61"/>
    </row>
    <row r="5" spans="1:17" ht="22.5" customHeight="1" x14ac:dyDescent="0.2">
      <c r="A5" s="7">
        <v>1</v>
      </c>
      <c r="B5" s="3">
        <v>2</v>
      </c>
      <c r="C5" s="4">
        <v>3</v>
      </c>
      <c r="D5" s="5">
        <v>4</v>
      </c>
      <c r="E5" s="4">
        <v>5</v>
      </c>
      <c r="F5" s="4">
        <v>6</v>
      </c>
      <c r="G5" s="5">
        <v>7</v>
      </c>
      <c r="H5" s="5">
        <v>8</v>
      </c>
      <c r="I5" s="8">
        <v>9</v>
      </c>
      <c r="J5" s="5">
        <v>10</v>
      </c>
      <c r="K5" s="5">
        <v>11</v>
      </c>
      <c r="L5" s="5">
        <v>12</v>
      </c>
      <c r="M5" s="6">
        <v>13</v>
      </c>
      <c r="N5" s="9">
        <v>14</v>
      </c>
      <c r="O5" s="10">
        <v>15</v>
      </c>
    </row>
    <row r="6" spans="1:17" ht="237.75" customHeight="1" x14ac:dyDescent="0.2">
      <c r="A6" s="15" t="s">
        <v>10</v>
      </c>
      <c r="B6" s="37">
        <f>B7+B15+B16</f>
        <v>406594.33199999999</v>
      </c>
      <c r="C6" s="37">
        <f>C7+C15+C16</f>
        <v>378731.06478999997</v>
      </c>
      <c r="D6" s="37">
        <f t="shared" ref="D6:M6" si="0">D7+D15+D16</f>
        <v>0</v>
      </c>
      <c r="E6" s="37">
        <f t="shared" si="0"/>
        <v>0</v>
      </c>
      <c r="F6" s="37">
        <f>F7+F15+F16</f>
        <v>404524.97499999998</v>
      </c>
      <c r="G6" s="37">
        <f t="shared" si="0"/>
        <v>402824.97499999998</v>
      </c>
      <c r="H6" s="37">
        <f t="shared" si="0"/>
        <v>389327.66700000002</v>
      </c>
      <c r="I6" s="37">
        <f t="shared" si="0"/>
        <v>376546.58993000002</v>
      </c>
      <c r="J6" s="37">
        <f>J7+J15+J16</f>
        <v>2069.357</v>
      </c>
      <c r="K6" s="37">
        <f t="shared" si="0"/>
        <v>2184.4748599999998</v>
      </c>
      <c r="L6" s="37">
        <f t="shared" si="0"/>
        <v>0</v>
      </c>
      <c r="M6" s="37">
        <f t="shared" si="0"/>
        <v>0</v>
      </c>
      <c r="N6" s="38">
        <f t="shared" ref="N6:N28" si="1">H6-I6</f>
        <v>12781.077069999999</v>
      </c>
      <c r="O6" s="16" t="s">
        <v>35</v>
      </c>
      <c r="P6" s="1"/>
      <c r="Q6" s="1"/>
    </row>
    <row r="7" spans="1:17" ht="190.5" customHeight="1" x14ac:dyDescent="0.2">
      <c r="A7" s="17" t="s">
        <v>20</v>
      </c>
      <c r="B7" s="39">
        <f>B8+B10+B11+B14</f>
        <v>249969.77499999999</v>
      </c>
      <c r="C7" s="39">
        <f>C8+C10+C11+C14</f>
        <v>254988.82081999999</v>
      </c>
      <c r="D7" s="39">
        <f t="shared" ref="D7:M7" si="2">D8+D10+D11+D14</f>
        <v>0</v>
      </c>
      <c r="E7" s="39">
        <f t="shared" si="2"/>
        <v>0</v>
      </c>
      <c r="F7" s="39">
        <f t="shared" si="2"/>
        <v>249969.77499999999</v>
      </c>
      <c r="G7" s="39">
        <f t="shared" si="2"/>
        <v>249969.77499999999</v>
      </c>
      <c r="H7" s="39">
        <f>H8+H10+H11+H14</f>
        <v>258969.77499999999</v>
      </c>
      <c r="I7" s="39">
        <f t="shared" si="2"/>
        <v>254988.82081999999</v>
      </c>
      <c r="J7" s="39">
        <f t="shared" si="2"/>
        <v>0</v>
      </c>
      <c r="K7" s="39">
        <f t="shared" si="2"/>
        <v>0</v>
      </c>
      <c r="L7" s="39">
        <f t="shared" si="2"/>
        <v>0</v>
      </c>
      <c r="M7" s="39">
        <f t="shared" si="2"/>
        <v>0</v>
      </c>
      <c r="N7" s="38">
        <f t="shared" si="1"/>
        <v>3980.9541800000006</v>
      </c>
      <c r="O7" s="18"/>
      <c r="P7" s="1"/>
    </row>
    <row r="8" spans="1:17" ht="102.75" customHeight="1" x14ac:dyDescent="0.2">
      <c r="A8" s="19" t="s">
        <v>22</v>
      </c>
      <c r="B8" s="38">
        <f>B9</f>
        <v>76407</v>
      </c>
      <c r="C8" s="38">
        <f t="shared" ref="C8:M8" si="3">C9</f>
        <v>76407</v>
      </c>
      <c r="D8" s="38">
        <f t="shared" si="3"/>
        <v>0</v>
      </c>
      <c r="E8" s="38">
        <f t="shared" si="3"/>
        <v>0</v>
      </c>
      <c r="F8" s="38">
        <f t="shared" si="3"/>
        <v>76407</v>
      </c>
      <c r="G8" s="38">
        <f t="shared" si="3"/>
        <v>76407</v>
      </c>
      <c r="H8" s="38">
        <f t="shared" si="3"/>
        <v>76407</v>
      </c>
      <c r="I8" s="38">
        <f t="shared" si="3"/>
        <v>76407</v>
      </c>
      <c r="J8" s="38">
        <f t="shared" si="3"/>
        <v>0</v>
      </c>
      <c r="K8" s="38">
        <f t="shared" si="3"/>
        <v>0</v>
      </c>
      <c r="L8" s="38">
        <f t="shared" si="3"/>
        <v>0</v>
      </c>
      <c r="M8" s="38">
        <f t="shared" si="3"/>
        <v>0</v>
      </c>
      <c r="N8" s="40">
        <f t="shared" si="1"/>
        <v>0</v>
      </c>
      <c r="O8" s="58" t="s">
        <v>43</v>
      </c>
      <c r="P8" s="1"/>
    </row>
    <row r="9" spans="1:17" ht="296.25" customHeight="1" x14ac:dyDescent="0.2">
      <c r="A9" s="20" t="s">
        <v>23</v>
      </c>
      <c r="B9" s="38">
        <f>D9+F9+J9+L9</f>
        <v>76407</v>
      </c>
      <c r="C9" s="38">
        <f>E9+I9+K9+M9</f>
        <v>76407</v>
      </c>
      <c r="D9" s="40">
        <v>0</v>
      </c>
      <c r="E9" s="40">
        <v>0</v>
      </c>
      <c r="F9" s="40">
        <v>76407</v>
      </c>
      <c r="G9" s="40">
        <v>76407</v>
      </c>
      <c r="H9" s="40">
        <v>76407</v>
      </c>
      <c r="I9" s="40">
        <v>76407</v>
      </c>
      <c r="J9" s="40">
        <v>0</v>
      </c>
      <c r="K9" s="40">
        <v>0</v>
      </c>
      <c r="L9" s="40">
        <v>0</v>
      </c>
      <c r="M9" s="40">
        <v>0</v>
      </c>
      <c r="N9" s="40">
        <f t="shared" si="1"/>
        <v>0</v>
      </c>
      <c r="O9" s="59"/>
      <c r="P9" s="1"/>
    </row>
    <row r="10" spans="1:17" ht="334.5" customHeight="1" x14ac:dyDescent="0.2">
      <c r="A10" s="21" t="s">
        <v>24</v>
      </c>
      <c r="B10" s="38">
        <f>D10+F10+J10+L10</f>
        <v>35237</v>
      </c>
      <c r="C10" s="38">
        <f>E10+I10+K10+M10</f>
        <v>35237</v>
      </c>
      <c r="D10" s="40">
        <v>0</v>
      </c>
      <c r="E10" s="40">
        <v>0</v>
      </c>
      <c r="F10" s="40">
        <v>35237</v>
      </c>
      <c r="G10" s="40">
        <v>35237</v>
      </c>
      <c r="H10" s="40">
        <v>35237</v>
      </c>
      <c r="I10" s="40">
        <v>35237</v>
      </c>
      <c r="J10" s="40">
        <v>0</v>
      </c>
      <c r="K10" s="40">
        <v>0</v>
      </c>
      <c r="L10" s="40">
        <v>0</v>
      </c>
      <c r="M10" s="41">
        <v>0</v>
      </c>
      <c r="N10" s="40">
        <f t="shared" si="1"/>
        <v>0</v>
      </c>
      <c r="O10" s="22" t="s">
        <v>38</v>
      </c>
      <c r="Q10" s="1"/>
    </row>
    <row r="11" spans="1:17" ht="117.75" customHeight="1" x14ac:dyDescent="0.2">
      <c r="A11" s="23" t="s">
        <v>25</v>
      </c>
      <c r="B11" s="42">
        <f>SUM(B12:B13)</f>
        <v>98325.774999999994</v>
      </c>
      <c r="C11" s="42">
        <f t="shared" ref="C11:M11" si="4">SUM(C12:C13)</f>
        <v>102944.82081999999</v>
      </c>
      <c r="D11" s="42">
        <f t="shared" si="4"/>
        <v>0</v>
      </c>
      <c r="E11" s="42">
        <f t="shared" si="4"/>
        <v>0</v>
      </c>
      <c r="F11" s="42">
        <f>SUM(F12:F13)</f>
        <v>98325.774999999994</v>
      </c>
      <c r="G11" s="42">
        <f t="shared" si="4"/>
        <v>98325.774999999994</v>
      </c>
      <c r="H11" s="42">
        <f t="shared" si="4"/>
        <v>106925.77499999999</v>
      </c>
      <c r="I11" s="42">
        <f t="shared" si="4"/>
        <v>102944.82081999999</v>
      </c>
      <c r="J11" s="42">
        <f t="shared" si="4"/>
        <v>0</v>
      </c>
      <c r="K11" s="42">
        <f t="shared" si="4"/>
        <v>0</v>
      </c>
      <c r="L11" s="42">
        <f t="shared" si="4"/>
        <v>0</v>
      </c>
      <c r="M11" s="42">
        <f t="shared" si="4"/>
        <v>0</v>
      </c>
      <c r="N11" s="40">
        <f t="shared" si="1"/>
        <v>3980.9541800000006</v>
      </c>
      <c r="O11" s="24"/>
      <c r="Q11" s="1"/>
    </row>
    <row r="12" spans="1:17" ht="276.75" customHeight="1" x14ac:dyDescent="0.2">
      <c r="A12" s="25" t="s">
        <v>26</v>
      </c>
      <c r="B12" s="38">
        <f t="shared" ref="B12:B15" si="5">D12+F12+J12+L12</f>
        <v>87725.774999999994</v>
      </c>
      <c r="C12" s="38">
        <f t="shared" ref="C12:C15" si="6">E12+I12+K12+M12</f>
        <v>92426.325819999998</v>
      </c>
      <c r="D12" s="40">
        <v>0</v>
      </c>
      <c r="E12" s="40">
        <v>0</v>
      </c>
      <c r="F12" s="40">
        <v>87725.774999999994</v>
      </c>
      <c r="G12" s="40">
        <v>87725.774999999994</v>
      </c>
      <c r="H12" s="40">
        <v>96325.774999999994</v>
      </c>
      <c r="I12" s="40">
        <f>84159.32582+8267</f>
        <v>92426.325819999998</v>
      </c>
      <c r="J12" s="40">
        <v>0</v>
      </c>
      <c r="K12" s="40">
        <v>0</v>
      </c>
      <c r="L12" s="40">
        <v>0</v>
      </c>
      <c r="M12" s="40">
        <v>0</v>
      </c>
      <c r="N12" s="40">
        <f t="shared" si="1"/>
        <v>3899.449179999996</v>
      </c>
      <c r="O12" s="24" t="s">
        <v>44</v>
      </c>
      <c r="Q12" s="1"/>
    </row>
    <row r="13" spans="1:17" ht="141.75" customHeight="1" x14ac:dyDescent="0.2">
      <c r="A13" s="25" t="s">
        <v>27</v>
      </c>
      <c r="B13" s="38">
        <f t="shared" si="5"/>
        <v>10600</v>
      </c>
      <c r="C13" s="38">
        <f t="shared" si="6"/>
        <v>10518.495000000001</v>
      </c>
      <c r="D13" s="40">
        <v>0</v>
      </c>
      <c r="E13" s="40">
        <v>0</v>
      </c>
      <c r="F13" s="40">
        <v>10600</v>
      </c>
      <c r="G13" s="40">
        <v>10600</v>
      </c>
      <c r="H13" s="40">
        <v>10600</v>
      </c>
      <c r="I13" s="40">
        <v>10518.495000000001</v>
      </c>
      <c r="J13" s="40">
        <v>0</v>
      </c>
      <c r="K13" s="40">
        <v>0</v>
      </c>
      <c r="L13" s="40">
        <v>0</v>
      </c>
      <c r="M13" s="40">
        <v>0</v>
      </c>
      <c r="N13" s="40">
        <f t="shared" si="1"/>
        <v>81.5049999999992</v>
      </c>
      <c r="O13" s="24" t="s">
        <v>48</v>
      </c>
      <c r="Q13" s="1"/>
    </row>
    <row r="14" spans="1:17" ht="137.25" customHeight="1" x14ac:dyDescent="0.2">
      <c r="A14" s="26" t="s">
        <v>36</v>
      </c>
      <c r="B14" s="38">
        <f t="shared" si="5"/>
        <v>40000</v>
      </c>
      <c r="C14" s="38">
        <f t="shared" si="6"/>
        <v>40400</v>
      </c>
      <c r="D14" s="38">
        <v>0</v>
      </c>
      <c r="E14" s="38">
        <v>0</v>
      </c>
      <c r="F14" s="38">
        <v>40000</v>
      </c>
      <c r="G14" s="38">
        <v>40000</v>
      </c>
      <c r="H14" s="38">
        <v>40400</v>
      </c>
      <c r="I14" s="38">
        <v>40400</v>
      </c>
      <c r="J14" s="38">
        <v>0</v>
      </c>
      <c r="K14" s="38">
        <v>0</v>
      </c>
      <c r="L14" s="38">
        <v>0</v>
      </c>
      <c r="M14" s="38">
        <v>0</v>
      </c>
      <c r="N14" s="40">
        <f t="shared" si="1"/>
        <v>0</v>
      </c>
      <c r="O14" s="24" t="s">
        <v>39</v>
      </c>
      <c r="Q14" s="1"/>
    </row>
    <row r="15" spans="1:17" ht="153.75" customHeight="1" x14ac:dyDescent="0.2">
      <c r="A15" s="15" t="s">
        <v>41</v>
      </c>
      <c r="B15" s="38">
        <f t="shared" si="5"/>
        <v>0</v>
      </c>
      <c r="C15" s="38">
        <f t="shared" si="6"/>
        <v>0</v>
      </c>
      <c r="D15" s="43">
        <v>0</v>
      </c>
      <c r="E15" s="43">
        <v>0</v>
      </c>
      <c r="F15" s="43">
        <v>0</v>
      </c>
      <c r="G15" s="43">
        <v>0</v>
      </c>
      <c r="H15" s="43">
        <v>0</v>
      </c>
      <c r="I15" s="43">
        <v>0</v>
      </c>
      <c r="J15" s="43">
        <v>0</v>
      </c>
      <c r="K15" s="43">
        <v>0</v>
      </c>
      <c r="L15" s="43">
        <f>SUM(L16:L27)</f>
        <v>0</v>
      </c>
      <c r="M15" s="44">
        <f>SUM(M16:M27)</f>
        <v>0</v>
      </c>
      <c r="N15" s="40">
        <f t="shared" si="1"/>
        <v>0</v>
      </c>
      <c r="O15" s="27" t="s">
        <v>28</v>
      </c>
    </row>
    <row r="16" spans="1:17" ht="194.25" customHeight="1" x14ac:dyDescent="0.2">
      <c r="A16" s="28" t="s">
        <v>19</v>
      </c>
      <c r="B16" s="38">
        <f>B17+B18+B19</f>
        <v>156624.557</v>
      </c>
      <c r="C16" s="38">
        <f>C17+C18+C19</f>
        <v>123742.24397000001</v>
      </c>
      <c r="D16" s="38">
        <f t="shared" ref="D16:M16" si="7">D17+D18+D19</f>
        <v>0</v>
      </c>
      <c r="E16" s="38">
        <f t="shared" si="7"/>
        <v>0</v>
      </c>
      <c r="F16" s="38">
        <f>F17+F18+F19</f>
        <v>154555.20000000001</v>
      </c>
      <c r="G16" s="38">
        <f>G17+G18+G19</f>
        <v>152855.20000000001</v>
      </c>
      <c r="H16" s="38">
        <f>H17+H18+H19</f>
        <v>130357.89199999999</v>
      </c>
      <c r="I16" s="38">
        <f t="shared" si="7"/>
        <v>121557.76911000001</v>
      </c>
      <c r="J16" s="38">
        <f t="shared" si="7"/>
        <v>2069.357</v>
      </c>
      <c r="K16" s="38">
        <f t="shared" si="7"/>
        <v>2184.4748599999998</v>
      </c>
      <c r="L16" s="38">
        <f t="shared" si="7"/>
        <v>0</v>
      </c>
      <c r="M16" s="38">
        <f t="shared" si="7"/>
        <v>0</v>
      </c>
      <c r="N16" s="40">
        <f t="shared" si="1"/>
        <v>8800.1228899999842</v>
      </c>
      <c r="O16" s="29"/>
    </row>
    <row r="17" spans="1:16" ht="281.25" customHeight="1" x14ac:dyDescent="0.2">
      <c r="A17" s="28" t="s">
        <v>32</v>
      </c>
      <c r="B17" s="38">
        <f t="shared" ref="B17:B18" si="8">D17+F17+J17+L17</f>
        <v>120158.7</v>
      </c>
      <c r="C17" s="38">
        <f t="shared" ref="C17:C18" si="9">E17+I17+K17+M17</f>
        <v>111494.95291000001</v>
      </c>
      <c r="D17" s="38">
        <v>0</v>
      </c>
      <c r="E17" s="38">
        <v>0</v>
      </c>
      <c r="F17" s="37">
        <v>120158.7</v>
      </c>
      <c r="G17" s="37">
        <v>120158.7</v>
      </c>
      <c r="H17" s="37">
        <v>120158.7</v>
      </c>
      <c r="I17" s="37">
        <v>111494.95291000001</v>
      </c>
      <c r="J17" s="37">
        <v>0</v>
      </c>
      <c r="K17" s="37">
        <v>0</v>
      </c>
      <c r="L17" s="37">
        <v>0</v>
      </c>
      <c r="M17" s="37">
        <v>0</v>
      </c>
      <c r="N17" s="38">
        <f t="shared" si="1"/>
        <v>8663.7470899999898</v>
      </c>
      <c r="O17" s="22" t="s">
        <v>49</v>
      </c>
    </row>
    <row r="18" spans="1:16" ht="242.25" customHeight="1" x14ac:dyDescent="0.2">
      <c r="A18" s="28" t="s">
        <v>33</v>
      </c>
      <c r="B18" s="38">
        <f t="shared" si="8"/>
        <v>19400</v>
      </c>
      <c r="C18" s="38">
        <f t="shared" si="9"/>
        <v>0</v>
      </c>
      <c r="D18" s="38">
        <v>0</v>
      </c>
      <c r="E18" s="38">
        <v>0</v>
      </c>
      <c r="F18" s="37">
        <v>19400</v>
      </c>
      <c r="G18" s="37">
        <v>17700</v>
      </c>
      <c r="H18" s="37">
        <v>0</v>
      </c>
      <c r="I18" s="37">
        <v>0</v>
      </c>
      <c r="J18" s="37">
        <v>0</v>
      </c>
      <c r="K18" s="37">
        <v>0</v>
      </c>
      <c r="L18" s="37">
        <v>0</v>
      </c>
      <c r="M18" s="37">
        <v>0</v>
      </c>
      <c r="N18" s="38">
        <f t="shared" si="1"/>
        <v>0</v>
      </c>
      <c r="O18" s="30" t="s">
        <v>40</v>
      </c>
    </row>
    <row r="19" spans="1:16" ht="230.25" customHeight="1" x14ac:dyDescent="0.2">
      <c r="A19" s="28" t="s">
        <v>34</v>
      </c>
      <c r="B19" s="38">
        <f>D19+F19+J19+L19</f>
        <v>17065.857</v>
      </c>
      <c r="C19" s="38">
        <f>E19+I19+K19+M19</f>
        <v>12247.291060000001</v>
      </c>
      <c r="D19" s="37">
        <f t="shared" ref="D19:M19" si="10">D20</f>
        <v>0</v>
      </c>
      <c r="E19" s="37">
        <f t="shared" si="10"/>
        <v>0</v>
      </c>
      <c r="F19" s="37">
        <f t="shared" si="10"/>
        <v>14996.5</v>
      </c>
      <c r="G19" s="37">
        <f t="shared" si="10"/>
        <v>14996.5</v>
      </c>
      <c r="H19" s="37">
        <f>H20</f>
        <v>10199.191999999999</v>
      </c>
      <c r="I19" s="37">
        <f t="shared" si="10"/>
        <v>10062.816200000001</v>
      </c>
      <c r="J19" s="37">
        <f>J20</f>
        <v>2069.357</v>
      </c>
      <c r="K19" s="37">
        <f t="shared" si="10"/>
        <v>2184.4748599999998</v>
      </c>
      <c r="L19" s="37">
        <f t="shared" si="10"/>
        <v>0</v>
      </c>
      <c r="M19" s="37">
        <f t="shared" si="10"/>
        <v>0</v>
      </c>
      <c r="N19" s="38">
        <f>H19-I19</f>
        <v>136.37579999999798</v>
      </c>
      <c r="O19" s="55" t="s">
        <v>46</v>
      </c>
      <c r="P19" s="1"/>
    </row>
    <row r="20" spans="1:16" ht="48.75" customHeight="1" x14ac:dyDescent="0.2">
      <c r="A20" s="31" t="s">
        <v>37</v>
      </c>
      <c r="B20" s="38">
        <f>D20+F20+J20+L20</f>
        <v>17065.857</v>
      </c>
      <c r="C20" s="38">
        <f>E20+I20+K20+M20</f>
        <v>12247.291060000001</v>
      </c>
      <c r="D20" s="45">
        <f t="shared" ref="D20:M20" si="11">D21+D22+D23+D24+D25+D26+D27+D28</f>
        <v>0</v>
      </c>
      <c r="E20" s="45">
        <f t="shared" si="11"/>
        <v>0</v>
      </c>
      <c r="F20" s="45">
        <f t="shared" si="11"/>
        <v>14996.5</v>
      </c>
      <c r="G20" s="45">
        <f t="shared" si="11"/>
        <v>14996.5</v>
      </c>
      <c r="H20" s="45">
        <f>H21+H22+H23+H24+H25+H26+H27+H28</f>
        <v>10199.191999999999</v>
      </c>
      <c r="I20" s="45">
        <f t="shared" si="11"/>
        <v>10062.816200000001</v>
      </c>
      <c r="J20" s="45">
        <f t="shared" si="11"/>
        <v>2069.357</v>
      </c>
      <c r="K20" s="45">
        <f t="shared" si="11"/>
        <v>2184.4748599999998</v>
      </c>
      <c r="L20" s="45">
        <f t="shared" si="11"/>
        <v>0</v>
      </c>
      <c r="M20" s="46">
        <f t="shared" si="11"/>
        <v>0</v>
      </c>
      <c r="N20" s="40">
        <f>H20-I20</f>
        <v>136.37579999999798</v>
      </c>
      <c r="O20" s="56"/>
      <c r="P20" s="51"/>
    </row>
    <row r="21" spans="1:16" ht="37.5" customHeight="1" x14ac:dyDescent="0.2">
      <c r="A21" s="31" t="s">
        <v>31</v>
      </c>
      <c r="B21" s="38">
        <f>D21+F21+J21+L21</f>
        <v>230</v>
      </c>
      <c r="C21" s="38">
        <f>E21+I21+K21+M21</f>
        <v>577.08050000000003</v>
      </c>
      <c r="D21" s="45">
        <v>0</v>
      </c>
      <c r="E21" s="45">
        <v>0</v>
      </c>
      <c r="F21" s="45">
        <v>0</v>
      </c>
      <c r="G21" s="45">
        <v>0</v>
      </c>
      <c r="H21" s="45">
        <v>433.85899999999998</v>
      </c>
      <c r="I21" s="45">
        <v>375.10232000000002</v>
      </c>
      <c r="J21" s="45">
        <v>230</v>
      </c>
      <c r="K21" s="45">
        <v>201.97818000000001</v>
      </c>
      <c r="L21" s="47">
        <v>0</v>
      </c>
      <c r="M21" s="47">
        <v>0</v>
      </c>
      <c r="N21" s="40">
        <f t="shared" si="1"/>
        <v>58.75667999999996</v>
      </c>
      <c r="O21" s="56"/>
      <c r="P21" s="51"/>
    </row>
    <row r="22" spans="1:16" ht="23.25" customHeight="1" x14ac:dyDescent="0.2">
      <c r="A22" s="31" t="s">
        <v>13</v>
      </c>
      <c r="B22" s="38">
        <f t="shared" ref="B22:B28" si="12">D22+F22+J22+L22</f>
        <v>1727.3</v>
      </c>
      <c r="C22" s="38">
        <f t="shared" ref="C22:C28" si="13">E22+I22+K22+M22</f>
        <v>0</v>
      </c>
      <c r="D22" s="45">
        <v>0</v>
      </c>
      <c r="E22" s="45">
        <v>0</v>
      </c>
      <c r="F22" s="45">
        <v>1727.3</v>
      </c>
      <c r="G22" s="45">
        <v>1727.3</v>
      </c>
      <c r="H22" s="45">
        <v>0</v>
      </c>
      <c r="I22" s="45">
        <v>0</v>
      </c>
      <c r="J22" s="45">
        <v>0</v>
      </c>
      <c r="K22" s="45">
        <v>0</v>
      </c>
      <c r="L22" s="47">
        <v>0</v>
      </c>
      <c r="M22" s="47">
        <v>0</v>
      </c>
      <c r="N22" s="40">
        <f t="shared" si="1"/>
        <v>0</v>
      </c>
      <c r="O22" s="56"/>
      <c r="P22" s="51"/>
    </row>
    <row r="23" spans="1:16" ht="57.75" customHeight="1" x14ac:dyDescent="0.2">
      <c r="A23" s="31" t="s">
        <v>15</v>
      </c>
      <c r="B23" s="38">
        <f t="shared" si="12"/>
        <v>2742.34</v>
      </c>
      <c r="C23" s="38">
        <f t="shared" si="13"/>
        <v>612</v>
      </c>
      <c r="D23" s="45">
        <v>0</v>
      </c>
      <c r="E23" s="45">
        <v>0</v>
      </c>
      <c r="F23" s="45">
        <v>2556.4</v>
      </c>
      <c r="G23" s="45">
        <v>2556.4</v>
      </c>
      <c r="H23" s="45">
        <v>433.85899999999998</v>
      </c>
      <c r="I23" s="45">
        <v>428.4</v>
      </c>
      <c r="J23" s="45">
        <v>185.94</v>
      </c>
      <c r="K23" s="45">
        <v>183.6</v>
      </c>
      <c r="L23" s="47">
        <v>0</v>
      </c>
      <c r="M23" s="47">
        <v>0</v>
      </c>
      <c r="N23" s="40">
        <f>H23-I23</f>
        <v>5.4590000000000032</v>
      </c>
      <c r="O23" s="56"/>
      <c r="P23" s="51"/>
    </row>
    <row r="24" spans="1:16" ht="24" customHeight="1" x14ac:dyDescent="0.2">
      <c r="A24" s="31" t="s">
        <v>16</v>
      </c>
      <c r="B24" s="38">
        <f t="shared" si="12"/>
        <v>2742.3389999999999</v>
      </c>
      <c r="C24" s="38">
        <f>E24+I24+K24+M24</f>
        <v>711</v>
      </c>
      <c r="D24" s="45">
        <v>0</v>
      </c>
      <c r="E24" s="45">
        <v>0</v>
      </c>
      <c r="F24" s="45">
        <v>2556.4</v>
      </c>
      <c r="G24" s="45">
        <v>2556.4</v>
      </c>
      <c r="H24" s="45">
        <v>433.858</v>
      </c>
      <c r="I24" s="45">
        <v>433.858</v>
      </c>
      <c r="J24" s="45">
        <v>185.93899999999999</v>
      </c>
      <c r="K24" s="45">
        <v>277.142</v>
      </c>
      <c r="L24" s="47">
        <v>0</v>
      </c>
      <c r="M24" s="47">
        <v>0</v>
      </c>
      <c r="N24" s="40">
        <f t="shared" si="1"/>
        <v>0</v>
      </c>
      <c r="O24" s="56"/>
      <c r="P24" s="51"/>
    </row>
    <row r="25" spans="1:16" ht="40.5" customHeight="1" x14ac:dyDescent="0.2">
      <c r="A25" s="32" t="s">
        <v>9</v>
      </c>
      <c r="B25" s="38">
        <f t="shared" si="12"/>
        <v>3652</v>
      </c>
      <c r="C25" s="38">
        <f>E25+I25+K25+M25</f>
        <v>3538</v>
      </c>
      <c r="D25" s="45">
        <v>0</v>
      </c>
      <c r="E25" s="45">
        <v>0</v>
      </c>
      <c r="F25" s="45">
        <v>2556.4</v>
      </c>
      <c r="G25" s="45">
        <v>2556.4</v>
      </c>
      <c r="H25" s="45">
        <f>433.858+2042.742</f>
        <v>2476.6</v>
      </c>
      <c r="I25" s="45">
        <v>2452.66</v>
      </c>
      <c r="J25" s="45">
        <v>1095.5999999999999</v>
      </c>
      <c r="K25" s="45">
        <v>1085.3399999999999</v>
      </c>
      <c r="L25" s="47">
        <v>0</v>
      </c>
      <c r="M25" s="47">
        <v>0</v>
      </c>
      <c r="N25" s="40">
        <f t="shared" si="1"/>
        <v>23.940000000000055</v>
      </c>
      <c r="O25" s="56"/>
      <c r="P25" s="51"/>
    </row>
    <row r="26" spans="1:16" ht="22.5" customHeight="1" x14ac:dyDescent="0.2">
      <c r="A26" s="20" t="s">
        <v>17</v>
      </c>
      <c r="B26" s="38">
        <f t="shared" si="12"/>
        <v>2635.9389999999999</v>
      </c>
      <c r="C26" s="38">
        <f t="shared" si="13"/>
        <v>705</v>
      </c>
      <c r="D26" s="45">
        <v>0</v>
      </c>
      <c r="E26" s="45">
        <v>0</v>
      </c>
      <c r="F26" s="45">
        <v>2450</v>
      </c>
      <c r="G26" s="45">
        <v>2450</v>
      </c>
      <c r="H26" s="45">
        <v>433.858</v>
      </c>
      <c r="I26" s="45">
        <v>433.858</v>
      </c>
      <c r="J26" s="45">
        <v>185.93899999999999</v>
      </c>
      <c r="K26" s="45">
        <v>271.142</v>
      </c>
      <c r="L26" s="47">
        <v>0</v>
      </c>
      <c r="M26" s="47">
        <v>0</v>
      </c>
      <c r="N26" s="40">
        <f t="shared" si="1"/>
        <v>0</v>
      </c>
      <c r="O26" s="56"/>
      <c r="P26" s="51"/>
    </row>
    <row r="27" spans="1:16" ht="25.5" customHeight="1" x14ac:dyDescent="0.2">
      <c r="A27" s="33" t="s">
        <v>18</v>
      </c>
      <c r="B27" s="38">
        <f t="shared" si="12"/>
        <v>3335.9389999999999</v>
      </c>
      <c r="C27" s="38">
        <f t="shared" si="13"/>
        <v>550.91056000000003</v>
      </c>
      <c r="D27" s="48">
        <v>0</v>
      </c>
      <c r="E27" s="48">
        <v>0</v>
      </c>
      <c r="F27" s="48">
        <v>3150</v>
      </c>
      <c r="G27" s="48">
        <v>3150</v>
      </c>
      <c r="H27" s="45">
        <v>433.858</v>
      </c>
      <c r="I27" s="48">
        <v>385.63788</v>
      </c>
      <c r="J27" s="45">
        <v>185.93899999999999</v>
      </c>
      <c r="K27" s="45">
        <v>165.27268000000001</v>
      </c>
      <c r="L27" s="49">
        <v>0</v>
      </c>
      <c r="M27" s="49">
        <v>0</v>
      </c>
      <c r="N27" s="40">
        <f t="shared" si="1"/>
        <v>48.220120000000009</v>
      </c>
      <c r="O27" s="56"/>
      <c r="P27" s="51"/>
    </row>
    <row r="28" spans="1:16" ht="96.75" customHeight="1" x14ac:dyDescent="0.2">
      <c r="A28" s="20" t="s">
        <v>21</v>
      </c>
      <c r="B28" s="38">
        <f t="shared" si="12"/>
        <v>0</v>
      </c>
      <c r="C28" s="38">
        <f t="shared" si="13"/>
        <v>5553.3</v>
      </c>
      <c r="D28" s="50">
        <v>0</v>
      </c>
      <c r="E28" s="50">
        <v>0</v>
      </c>
      <c r="F28" s="50">
        <v>0</v>
      </c>
      <c r="G28" s="50">
        <v>0</v>
      </c>
      <c r="H28" s="50">
        <v>5553.3</v>
      </c>
      <c r="I28" s="50">
        <v>5553.3</v>
      </c>
      <c r="J28" s="50">
        <v>0</v>
      </c>
      <c r="K28" s="50">
        <v>0</v>
      </c>
      <c r="L28" s="50">
        <v>0</v>
      </c>
      <c r="M28" s="50">
        <v>0</v>
      </c>
      <c r="N28" s="40">
        <f t="shared" si="1"/>
        <v>0</v>
      </c>
      <c r="O28" s="57"/>
      <c r="P28" s="52"/>
    </row>
    <row r="29" spans="1:16" ht="18.75" customHeight="1" x14ac:dyDescent="0.3">
      <c r="A29" s="34"/>
      <c r="B29" s="34"/>
      <c r="C29" s="35"/>
      <c r="D29" s="34"/>
      <c r="E29" s="35"/>
      <c r="F29" s="35"/>
      <c r="G29" s="34"/>
      <c r="H29" s="34"/>
      <c r="I29" s="35"/>
      <c r="J29" s="34"/>
      <c r="K29" s="34"/>
      <c r="L29" s="34"/>
      <c r="M29" s="34"/>
      <c r="N29" s="34"/>
      <c r="O29" s="36"/>
    </row>
    <row r="30" spans="1:16" ht="162.75" customHeight="1" x14ac:dyDescent="0.2">
      <c r="A30" s="53" t="s">
        <v>47</v>
      </c>
      <c r="B30" s="53"/>
      <c r="C30" s="53"/>
      <c r="D30" s="53"/>
      <c r="E30" s="53"/>
      <c r="F30" s="53"/>
      <c r="G30" s="53"/>
      <c r="H30" s="53"/>
      <c r="I30" s="53"/>
      <c r="J30" s="53"/>
      <c r="K30" s="53"/>
      <c r="L30" s="53"/>
      <c r="M30" s="53"/>
      <c r="N30" s="53"/>
      <c r="O30" s="53"/>
    </row>
    <row r="31" spans="1:16" x14ac:dyDescent="0.2">
      <c r="A31" s="11"/>
      <c r="B31" s="11"/>
      <c r="C31" s="12"/>
      <c r="D31" s="11"/>
      <c r="E31" s="12"/>
      <c r="F31" s="12"/>
      <c r="G31" s="11"/>
      <c r="H31" s="11"/>
      <c r="I31" s="12"/>
      <c r="J31" s="11"/>
      <c r="K31" s="11"/>
      <c r="L31" s="11"/>
      <c r="M31" s="11"/>
      <c r="N31" s="11"/>
      <c r="O31" s="11"/>
    </row>
  </sheetData>
  <mergeCells count="14">
    <mergeCell ref="A30:O30"/>
    <mergeCell ref="A1:O1"/>
    <mergeCell ref="O19:O28"/>
    <mergeCell ref="O8:O9"/>
    <mergeCell ref="O3:O4"/>
    <mergeCell ref="A2:A4"/>
    <mergeCell ref="B2:M2"/>
    <mergeCell ref="B3:C3"/>
    <mergeCell ref="D3:E3"/>
    <mergeCell ref="J3:K3"/>
    <mergeCell ref="L3:M3"/>
    <mergeCell ref="N3:N4"/>
    <mergeCell ref="F3:H3"/>
    <mergeCell ref="I3:I4"/>
  </mergeCells>
  <pageMargins left="0.23622047244094491" right="0.23622047244094491"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яя</dc:creator>
  <cp:lastModifiedBy>Пользователь</cp:lastModifiedBy>
  <cp:lastPrinted>2022-11-07T03:57:03Z</cp:lastPrinted>
  <dcterms:created xsi:type="dcterms:W3CDTF">2020-03-03T10:59:45Z</dcterms:created>
  <dcterms:modified xsi:type="dcterms:W3CDTF">2023-01-24T02:20:28Z</dcterms:modified>
</cp:coreProperties>
</file>