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User\Documents\Контрольные поручения\исполнение ГП 2022\"/>
    </mc:Choice>
  </mc:AlternateContent>
  <xr:revisionPtr revIDLastSave="0" documentId="8_{B558B56E-3FC1-4C4D-BDF8-83D65824BA19}" xr6:coauthVersionLast="46" xr6:coauthVersionMax="46" xr10:uidLastSave="{00000000-0000-0000-0000-000000000000}"/>
  <bookViews>
    <workbookView xWindow="-120" yWindow="-120" windowWidth="29040" windowHeight="15840" tabRatio="500" xr2:uid="{00000000-000D-0000-FFFF-FFFF00000000}"/>
  </bookViews>
  <sheets>
    <sheet name="Отчет" sheetId="1" r:id="rId1"/>
  </sheet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44" i="1" l="1"/>
  <c r="N44" i="1" s="1"/>
  <c r="C43" i="1"/>
  <c r="C42" i="1" s="1"/>
  <c r="B43" i="1"/>
  <c r="M42" i="1"/>
  <c r="L42" i="1"/>
  <c r="K42" i="1"/>
  <c r="J42" i="1"/>
  <c r="I42" i="1"/>
  <c r="H42" i="1"/>
  <c r="G42" i="1"/>
  <c r="F42" i="1"/>
  <c r="E42" i="1"/>
  <c r="D42" i="1"/>
  <c r="B42" i="1"/>
  <c r="N41" i="1"/>
  <c r="C41" i="1"/>
  <c r="B41" i="1"/>
  <c r="N40" i="1"/>
  <c r="C40" i="1"/>
  <c r="B40" i="1"/>
  <c r="N39" i="1"/>
  <c r="C39" i="1"/>
  <c r="B39" i="1"/>
  <c r="N38" i="1"/>
  <c r="H38" i="1"/>
  <c r="G38" i="1"/>
  <c r="G33" i="1" s="1"/>
  <c r="G32" i="1" s="1"/>
  <c r="G29" i="1" s="1"/>
  <c r="F38" i="1"/>
  <c r="F33" i="1" s="1"/>
  <c r="F32" i="1" s="1"/>
  <c r="F29" i="1" s="1"/>
  <c r="F6" i="1" s="1"/>
  <c r="C38" i="1"/>
  <c r="B38" i="1"/>
  <c r="N37" i="1"/>
  <c r="C37" i="1"/>
  <c r="B37" i="1"/>
  <c r="N36" i="1"/>
  <c r="C36" i="1"/>
  <c r="B36" i="1"/>
  <c r="N35" i="1"/>
  <c r="C35" i="1"/>
  <c r="B35" i="1"/>
  <c r="N34" i="1"/>
  <c r="C34" i="1"/>
  <c r="B34" i="1"/>
  <c r="M33" i="1"/>
  <c r="L33" i="1"/>
  <c r="L32" i="1" s="1"/>
  <c r="L29" i="1" s="1"/>
  <c r="L28" i="1" s="1"/>
  <c r="B28" i="1" s="1"/>
  <c r="K33" i="1"/>
  <c r="J33" i="1"/>
  <c r="I33" i="1"/>
  <c r="H33" i="1"/>
  <c r="H32" i="1" s="1"/>
  <c r="E33" i="1"/>
  <c r="C33" i="1" s="1"/>
  <c r="D33" i="1"/>
  <c r="D32" i="1" s="1"/>
  <c r="M32" i="1"/>
  <c r="M29" i="1" s="1"/>
  <c r="M28" i="1" s="1"/>
  <c r="C28" i="1" s="1"/>
  <c r="K32" i="1"/>
  <c r="K29" i="1" s="1"/>
  <c r="J32" i="1"/>
  <c r="J29" i="1" s="1"/>
  <c r="J6" i="1" s="1"/>
  <c r="I32" i="1"/>
  <c r="I29" i="1" s="1"/>
  <c r="E32" i="1"/>
  <c r="C32" i="1" s="1"/>
  <c r="N31" i="1"/>
  <c r="C31" i="1"/>
  <c r="B31" i="1"/>
  <c r="N30" i="1"/>
  <c r="C30" i="1"/>
  <c r="B30" i="1"/>
  <c r="N28" i="1"/>
  <c r="N27" i="1"/>
  <c r="C27" i="1"/>
  <c r="B27" i="1"/>
  <c r="N26" i="1"/>
  <c r="C26" i="1"/>
  <c r="B26" i="1"/>
  <c r="N25" i="1"/>
  <c r="C25" i="1"/>
  <c r="B25" i="1"/>
  <c r="B24" i="1" s="1"/>
  <c r="M24" i="1"/>
  <c r="L24" i="1"/>
  <c r="K24" i="1"/>
  <c r="K7" i="1" s="1"/>
  <c r="J24" i="1"/>
  <c r="I24" i="1"/>
  <c r="H24" i="1"/>
  <c r="N24" i="1" s="1"/>
  <c r="G24" i="1"/>
  <c r="G7" i="1" s="1"/>
  <c r="G6" i="1" s="1"/>
  <c r="F24" i="1"/>
  <c r="E24" i="1"/>
  <c r="D24" i="1"/>
  <c r="C24" i="1"/>
  <c r="N23" i="1"/>
  <c r="C23" i="1"/>
  <c r="B23" i="1"/>
  <c r="N22" i="1"/>
  <c r="C20" i="1"/>
  <c r="B20" i="1"/>
  <c r="N20" i="1" s="1"/>
  <c r="C19" i="1"/>
  <c r="B19" i="1"/>
  <c r="C18" i="1"/>
  <c r="C16" i="1" s="1"/>
  <c r="N17" i="1"/>
  <c r="N16" i="1" s="1"/>
  <c r="C17" i="1"/>
  <c r="B17" i="1"/>
  <c r="M16" i="1"/>
  <c r="L16" i="1"/>
  <c r="K16" i="1"/>
  <c r="J16" i="1"/>
  <c r="I16" i="1"/>
  <c r="H16" i="1"/>
  <c r="G16" i="1"/>
  <c r="F16" i="1"/>
  <c r="E16" i="1"/>
  <c r="D16" i="1"/>
  <c r="N15" i="1"/>
  <c r="C15" i="1"/>
  <c r="B15" i="1"/>
  <c r="M14" i="1"/>
  <c r="L14" i="1"/>
  <c r="K14" i="1"/>
  <c r="J14" i="1"/>
  <c r="I14" i="1"/>
  <c r="N14" i="1" s="1"/>
  <c r="H14" i="1"/>
  <c r="G14" i="1"/>
  <c r="F14" i="1"/>
  <c r="E14" i="1"/>
  <c r="D14" i="1"/>
  <c r="C14" i="1"/>
  <c r="B14" i="1"/>
  <c r="N13" i="1"/>
  <c r="C13" i="1"/>
  <c r="B13" i="1"/>
  <c r="B12" i="1"/>
  <c r="N12" i="1" s="1"/>
  <c r="C11" i="1"/>
  <c r="B11" i="1"/>
  <c r="N11" i="1" s="1"/>
  <c r="N10" i="1"/>
  <c r="C10" i="1"/>
  <c r="B10" i="1"/>
  <c r="C9" i="1"/>
  <c r="C8" i="1" s="1"/>
  <c r="C7" i="1" s="1"/>
  <c r="B9" i="1"/>
  <c r="M8" i="1"/>
  <c r="L8" i="1"/>
  <c r="L7" i="1" s="1"/>
  <c r="L6" i="1" s="1"/>
  <c r="K8" i="1"/>
  <c r="J8" i="1"/>
  <c r="I8" i="1"/>
  <c r="H8" i="1"/>
  <c r="H7" i="1" s="1"/>
  <c r="G8" i="1"/>
  <c r="F8" i="1"/>
  <c r="E8" i="1"/>
  <c r="D8" i="1"/>
  <c r="D7" i="1" s="1"/>
  <c r="M7" i="1"/>
  <c r="M6" i="1" s="1"/>
  <c r="J7" i="1"/>
  <c r="I7" i="1"/>
  <c r="I6" i="1" s="1"/>
  <c r="F7" i="1"/>
  <c r="E7" i="1"/>
  <c r="N32" i="1" l="1"/>
  <c r="H29" i="1"/>
  <c r="N29" i="1" s="1"/>
  <c r="D6" i="1"/>
  <c r="K6" i="1"/>
  <c r="B32" i="1"/>
  <c r="D29" i="1"/>
  <c r="B29" i="1" s="1"/>
  <c r="N9" i="1"/>
  <c r="N8" i="1" s="1"/>
  <c r="N7" i="1" s="1"/>
  <c r="B16" i="1"/>
  <c r="E29" i="1"/>
  <c r="C29" i="1" s="1"/>
  <c r="C6" i="1" s="1"/>
  <c r="N43" i="1"/>
  <c r="N42" i="1" s="1"/>
  <c r="B8" i="1"/>
  <c r="B33" i="1"/>
  <c r="N33" i="1"/>
  <c r="B7" i="1" l="1"/>
  <c r="B6" i="1" s="1"/>
  <c r="H6" i="1"/>
  <c r="N6" i="1"/>
  <c r="E6" i="1"/>
</calcChain>
</file>

<file path=xl/sharedStrings.xml><?xml version="1.0" encoding="utf-8"?>
<sst xmlns="http://schemas.openxmlformats.org/spreadsheetml/2006/main" count="86" uniqueCount="80">
  <si>
    <t>Сводный отчет о реализации государственной программы Республики Тыва "Повышение эффективности и надежности функционирования жилищно-коммунального хозяйства Республики Тыва на 2014-2025 годы" за  2022 год</t>
  </si>
  <si>
    <t>Наименование мероприятия (объекта)</t>
  </si>
  <si>
    <t>Объемы финансирования (тыс. руб.)</t>
  </si>
  <si>
    <t>Всего</t>
  </si>
  <si>
    <t>Федеральный бюджет</t>
  </si>
  <si>
    <t>Республиканский бюджет</t>
  </si>
  <si>
    <t>Исполнено (кассовые расходы)</t>
  </si>
  <si>
    <t>Местные бюджеты</t>
  </si>
  <si>
    <t>Внебюджетные источники</t>
  </si>
  <si>
    <t>Остаток лимита ПОФ (экономия) +, -</t>
  </si>
  <si>
    <t>Фактический результат выполнения мероприятий (в отчетном периоде и нарастающим итогом с начала года)</t>
  </si>
  <si>
    <t>план</t>
  </si>
  <si>
    <t>факт</t>
  </si>
  <si>
    <t>предусмотрено программой</t>
  </si>
  <si>
    <t>утверждено на 2022 год законом Республики Тыва о республиканском бюджете</t>
  </si>
  <si>
    <t>предусмотрено уточненной бюджетной росписью на отчетный период</t>
  </si>
  <si>
    <t>Государственная программа "Повышение эффективности и надежности функционирования жилищно-коммунального хозяйства Республики Тыва на 2014-2025 годы"</t>
  </si>
  <si>
    <t xml:space="preserve">Согласно постановления Правительства Республики Тыва от 26.01.2022 № 25 «О мероприятиях по достижению целей, поставленных в Послании Главы Республики Тыва Верховному Хуралу (парламенту) Республики Тыва о положении дел в республике и внутренней политике на 2022 год «Тува: старт нового столетия, новые вызовы, новые возможности» </t>
  </si>
  <si>
    <t>1. Подпрограмма «Комплексное развитие и модернизация систем коммунальной инфраструктуры Республики Тыва на 2014-2025 годы»:</t>
  </si>
  <si>
    <t>1.1. Раздел 1 Мероприятия по комплексному развитию систем водоотведения и очистки сточных вод</t>
  </si>
  <si>
    <t xml:space="preserve"> </t>
  </si>
  <si>
    <t>Очистные сооружения в г. Кызыл с мощностью до 50 тыс. куб.м/ сутки Разработка ПСД*</t>
  </si>
  <si>
    <r>
      <rPr>
        <i/>
        <sz val="14"/>
        <rFont val="Times New Roman"/>
        <family val="1"/>
        <charset val="204"/>
      </rPr>
      <t>Исполнено.</t>
    </r>
    <r>
      <rPr>
        <sz val="14"/>
        <rFont val="Times New Roman"/>
        <family val="1"/>
        <charset val="204"/>
      </rPr>
      <t xml:space="preserve"> 4 апреля 2022 г. от  № 69-22 заключен государственный контракт с единственным поставщиком АО Проектное бюро «Луч»  на сумму 52 131 712,40 руб. со сроком выполнения работ до 25.12.2022 г., на основании Постановления Правительства Республики Тыва от 18 марта 2022 г. № 119. Авансирование контрактом предусмотрено в размере 30% от цены контракта.
 5  декабря 2022 г. № 17-1-1-3-085087-2022 получено положительное заключение государственной экспретизы. </t>
    </r>
  </si>
  <si>
    <t>Очистные сооружения в г. Шагонар</t>
  </si>
  <si>
    <r>
      <rPr>
        <i/>
        <sz val="14"/>
        <rFont val="Times New Roman"/>
        <family val="1"/>
        <charset val="204"/>
      </rPr>
      <t>Исполнено.</t>
    </r>
    <r>
      <rPr>
        <sz val="14"/>
        <rFont val="Times New Roman"/>
        <family val="1"/>
        <charset val="204"/>
      </rPr>
      <t xml:space="preserve"> Очистные сооружения в г. Шагонар 
Государственный контракт заключен от 7 декабря 2022 г. № 170-22 на сумму 14 196,198 тыс. рублей с ООО «КуйбышевГидроПроект», профинансировано в 2022 году - 8 750,00 тыс. рублей. Проектная документация на стадии разработки. Срок представления май 2023 г
</t>
    </r>
  </si>
  <si>
    <t>Очистные сооружения в с.Хову-Аксы</t>
  </si>
  <si>
    <r>
      <rPr>
        <i/>
        <sz val="14"/>
        <rFont val="Times New Roman"/>
        <family val="1"/>
        <charset val="204"/>
      </rPr>
      <t>Исполнено.</t>
    </r>
    <r>
      <rPr>
        <sz val="14"/>
        <rFont val="Times New Roman"/>
        <family val="1"/>
        <charset val="204"/>
      </rPr>
      <t xml:space="preserve"> Очистные сооружения в с. Хову-Аксы 
Государственный контракт заключен от 7 декабря 2020 г. № 210-20 на сумму 7 173,694 тыс. рублей с ООО «Сибпроект», профинансировано в 2022 году – 2 976,243 тыс. рублей.  Проектная документация на стадии разработки. Срок представления май 2023 г.</t>
    </r>
  </si>
  <si>
    <t>Техприсоединение к инженерным сетям мкд по ул. Спутник</t>
  </si>
  <si>
    <r>
      <rPr>
        <i/>
        <sz val="14"/>
        <rFont val="Times New Roman"/>
        <family val="1"/>
        <charset val="204"/>
      </rPr>
      <t>Исполнено.</t>
    </r>
    <r>
      <rPr>
        <sz val="14"/>
        <rFont val="Times New Roman"/>
        <family val="1"/>
        <charset val="204"/>
      </rPr>
      <t xml:space="preserve"> Заключен договор №20.17.00.2162.21 от 10.11.2021 г. на сумму 32 491,6622 тыс. рублей c АО "Тываэнерго". Акты о подключении к инженерным сетям получено. Профинансировано в 2022 году 3 216,67 тыс. рублей.</t>
    </r>
  </si>
  <si>
    <t xml:space="preserve">Техприсоединение к инженерным сетям для МКД г. Кызыла по ул. ул. Олега Сагаа-оола </t>
  </si>
  <si>
    <r>
      <rPr>
        <i/>
        <sz val="14"/>
        <rFont val="Times New Roman"/>
        <family val="1"/>
        <charset val="204"/>
      </rPr>
      <t xml:space="preserve">Исполнено. </t>
    </r>
    <r>
      <rPr>
        <sz val="14"/>
        <rFont val="Times New Roman"/>
        <family val="1"/>
        <charset val="204"/>
      </rPr>
      <t xml:space="preserve">Заключен договор на подключение к системе темплдоснабжения №НП-055 от 01.06.2020 г. на сумму 6 299,69616 тыс. рублей тыс. рублей. Профинансировно 2 204,89 тыс. рублей. Акты о подключении к инжереным сетям получена.
</t>
    </r>
  </si>
  <si>
    <t xml:space="preserve">1.2. Раздел 2
Мероприятия по комплексному развитию систем теплоснабжения
</t>
  </si>
  <si>
    <r>
      <rPr>
        <sz val="14"/>
        <rFont val="Times New Roman"/>
        <family val="1"/>
        <charset val="204"/>
      </rPr>
      <t>И</t>
    </r>
    <r>
      <rPr>
        <b/>
        <i/>
        <sz val="14"/>
        <rFont val="Times New Roman"/>
        <family val="1"/>
        <charset val="204"/>
      </rPr>
      <t>сполнено.</t>
    </r>
    <r>
      <rPr>
        <sz val="14"/>
        <rFont val="Times New Roman"/>
        <family val="1"/>
        <charset val="204"/>
      </rPr>
      <t xml:space="preserve"> В 2022 г. в рамках подпрограммы «Комплексное развитие и модернизация систем коммунальной инфраструктуры Республики Тыва на 2014-2025 годы» госпрограммы РТ «Повышение эффективности и надежности функционирования жилищно-коммунального хозяйства Республики Тыва на 2014 - 2025 годы» объем финансирования из республиканского бюджета на реализацию мероприятия по строительству и обустройству угольных складов на территории Республики Тыва составляет 76 407,0 тыс. рублей, по состоянию на 1 января 2023г. профинансировано 76 407,0 тыс. рублей или 100%. 
По итогам проведенных конкурсных процедур на поставку нового весового оборудования и комплектующих частей для модернизации существующих весов, определен единственный поставщик – ООО «ТТС Инжиниринг» г. Казань. 12 октября т.г. в г. Кызыл прибыли 4 новых весовых оборудования (2 по 18 метров и 2 по 12 метров). Завершен монтаж и ремонт оборудований.
Выполнены работы по модернизации существующего весового оборудования в Бай-Тайгинском, Тес-Хемском, Тандинском, Овюрском, Монгун-Тайгинском и Эрзинском кожуунах. 
</t>
    </r>
    <r>
      <rPr>
        <sz val="14"/>
        <color rgb="FFFF0000"/>
        <rFont val="Times New Roman"/>
        <family val="1"/>
        <charset val="204"/>
      </rPr>
      <t xml:space="preserve"> </t>
    </r>
    <r>
      <rPr>
        <sz val="14"/>
        <rFont val="Times New Roman"/>
        <family val="1"/>
        <charset val="204"/>
      </rPr>
      <t xml:space="preserve">По состоянию на 01.01.2023 г. в восьми топливных (угольных) складах (Эрзинском, Тес-Хемском, Бай-Тайгинском, Овюрском, Барун-Хемчикском, Тандинском, Монгун-Тайгинском кожуунах и г. Кызыл) обустройство завершен. Выполнены работы по основанию, ограждению, косметическому ремонту зданий, устройству металлического препятствия, по отоплению и электрике. В г. Кызыл выполнены работы по асфальтированию площадки под уголь, по площадкам (армирование под фундамент) под автовесы, завершены работы по установке весового оборудования, подключено электроснабжение по договору с «Россети». 
Выполнены работы по уличному освещению и установке видеонаблюдения. Общий объем выполненных работ по топливным складам составляет 100%.
По строительству нового топливного склада в г. Кызыле - проведены расчеты стоимости строительных материалов. Выполнены работы по асфальтированию площадки под уголь, по установке понижающего трансформатора.
Подключены электроэнергии к линиям ФСК ЕЭС.
</t>
    </r>
  </si>
  <si>
    <t>1.2.15. Строительство и обустройство угольных складов</t>
  </si>
  <si>
    <t>Раздел 1.3. 3.Мероприятия по комплексному развитию систем коммунальной инфраструктуры микрорайонов жилой застройки</t>
  </si>
  <si>
    <r>
      <rPr>
        <sz val="14"/>
        <rFont val="Times New Roman"/>
        <family val="1"/>
        <charset val="204"/>
      </rPr>
      <t xml:space="preserve">1.3.21. </t>
    </r>
    <r>
      <rPr>
        <sz val="14"/>
        <rFont val="Times New Roman"/>
        <family val="1"/>
        <charset val="1"/>
      </rPr>
      <t>Благоустройство многоквартирных домов по программе переселения</t>
    </r>
  </si>
  <si>
    <r>
      <rPr>
        <i/>
        <sz val="14"/>
        <rFont val="Times New Roman"/>
        <family val="1"/>
        <charset val="204"/>
      </rPr>
      <t>В исполнении.</t>
    </r>
    <r>
      <rPr>
        <sz val="14"/>
        <rFont val="Times New Roman"/>
        <family val="1"/>
        <charset val="204"/>
      </rPr>
      <t xml:space="preserve"> Из республиканского бюджета на благоустройство и наружное освещение прилегающих территорий 12-ти домов предусмотрено 86 489,54 тыс. рублей, в том числе:
- 17 622,54 тыс. рублей к 2 домам ул. Иркутская,д.9/1,9/2 г. Кызыл (ГК № 91-22 от 16.05.2022), увеличение на сумму 3 031,585 тыс. рублей профинансировано 20 694,125 тыс. рублей;
- 3 127,24020 тыс. рублей к 1 дому ул. Иркутская, д.10/3 г. Кызыл (дети-сироты ГК № 37-22 от 21.02.2022), профинансировано 3 127,24020 тыс. рублей; 
- 63 367,0 тыс. рублей к 4 домам ул. Юбилейная в с. Хову-Аксы (для ввода домов в эксплуатацию и достижения ЦП 2022 года ГК № 89-22 от 13.05.2022, ГК № 91-22 от 16.05.2022 г.). 
</t>
    </r>
    <r>
      <rPr>
        <i/>
        <u/>
        <sz val="11"/>
        <rFont val="Times New Roman"/>
        <family val="1"/>
        <charset val="204"/>
      </rPr>
      <t xml:space="preserve">1. Наружное освещение и благоустройство к жилым домам </t>
    </r>
    <r>
      <rPr>
        <i/>
        <sz val="11"/>
        <rFont val="Times New Roman"/>
        <family val="1"/>
        <charset val="204"/>
      </rPr>
      <t xml:space="preserve">№ 1, 2, 3, 4, 5, 6 по ул. Иркутская, г. Кызыл, Республика Тыва: Готовность объекта 90%.Осталось выполнить: посев газона из семян газонных трав, укладка брусчатки. ООО «Атриум» 15.12.2021 г. представлено гарантийное письмо, о том, что работы будут выполнены до 30.05.2022 г. Направлено уведомление о начале работ от 30.03.2022 г., № ЭБ-05-929;   (ГК № 75-20 от 17.06.2020 г.) на сумму 30 258,216 тыс. рублей, профинансировано 27 655,449 тыс. рублей, остаток 2 602,767 тыс. рублей.  Ведутся судебные тяжбы, заседание назначено на 23.01.2023 г. 
</t>
    </r>
    <r>
      <rPr>
        <i/>
        <u/>
        <sz val="11"/>
        <rFont val="Times New Roman"/>
        <family val="1"/>
        <charset val="204"/>
      </rPr>
      <t>2. Благоустройство и наружное освещение многоквартирного жилого дома по адресу</t>
    </r>
    <r>
      <rPr>
        <i/>
        <sz val="11"/>
        <rFont val="Times New Roman"/>
        <family val="1"/>
        <charset val="204"/>
      </rPr>
      <t xml:space="preserve">: Республика Тыва, г. Кызыл, ул. Иркутская стр. №17: (ГК № 68-20 от 18.06.2020 г.) на сумму 4 098,859 тыс. рублей, профинансировано 4 098,859 тыс. рублей. 
</t>
    </r>
    <r>
      <rPr>
        <i/>
        <u/>
        <sz val="11"/>
        <rFont val="Times New Roman"/>
        <family val="1"/>
        <charset val="204"/>
      </rPr>
      <t>3. Благоустройство и наружное освещение многоквартирного жилого дома по адресу</t>
    </r>
    <r>
      <rPr>
        <i/>
        <sz val="11"/>
        <rFont val="Times New Roman"/>
        <family val="1"/>
        <charset val="204"/>
      </rPr>
      <t xml:space="preserve">: Республика Тыва, г. Кызыл, ул. Иркутская (стр. №16): (ГК № 89-20 от 23.06.2021г.) на сумму 5 449,772 тыс. рублей, профинансировано 
5 428,139 тыс. рублей. 
</t>
    </r>
    <r>
      <rPr>
        <i/>
        <u/>
        <sz val="11"/>
        <rFont val="Times New Roman"/>
        <family val="1"/>
        <charset val="204"/>
      </rPr>
      <t>4. Благоустройство и наружные сети по объекту «Строительство многоквартирных жилых домов по адресу: Республика Тыва, г. Кызыл, ул. Иркутская д. 12, 14»</t>
    </r>
    <r>
      <rPr>
        <i/>
        <sz val="11"/>
        <rFont val="Times New Roman"/>
        <family val="1"/>
        <charset val="204"/>
      </rPr>
      <t xml:space="preserve">: (ГК № 286-21 от 30.08.2021г.) на сумму 11 659,564 тыс. рублей, профинансировано 11 659,56417 тыс. рублей. 
</t>
    </r>
    <r>
      <rPr>
        <i/>
        <u/>
        <sz val="11"/>
        <rFont val="Times New Roman"/>
        <family val="1"/>
        <charset val="204"/>
      </rPr>
      <t>5. Благоустройство и наружные сети по объекту «Строительство многоквартирных жилых домов по адресу</t>
    </r>
    <r>
      <rPr>
        <i/>
        <sz val="11"/>
        <rFont val="Times New Roman"/>
        <family val="1"/>
        <charset val="204"/>
      </rPr>
      <t xml:space="preserve">: Республика Тыва, г. Кызыл, ул. Иркутская д. 11, 13»: Готовность объекта 78%.  Работы по завершению укладки брусчатки выполнено 100%, асфальтирование 100%,. Осталось выполнить: монтаж МАФ, озеленение. (ГК № 287-21 от 30.08.2021 г.) на сумму 11 485,536 тыс. рублей, профинансировано 10 401,68340 тыс. рублей, ведутся судебные тяжбы, суд назначен на 23.01.2023 г.
</t>
    </r>
    <r>
      <rPr>
        <i/>
        <u/>
        <sz val="11"/>
        <rFont val="Times New Roman"/>
        <family val="1"/>
        <charset val="204"/>
      </rPr>
      <t>6. Благоустройство и наружные инженерные сети по объекту «Строительство многоквартирных жилых домов по адресу</t>
    </r>
    <r>
      <rPr>
        <i/>
        <sz val="11"/>
        <rFont val="Times New Roman"/>
        <family val="1"/>
        <charset val="204"/>
      </rPr>
      <t xml:space="preserve">: Республика Тыва, г. Кызыл, ул. Иркутская д. № 10/1, № 10/2": (ГК № 288-21 от 30.08.2021 г.) на сумму 
10 357,923 тыс. рублей, профинансировано 10 357,92326 тыс. рублей.
</t>
    </r>
    <r>
      <rPr>
        <i/>
        <u/>
        <sz val="11"/>
        <rFont val="Times New Roman"/>
        <family val="1"/>
        <charset val="204"/>
      </rPr>
      <t>7. Благоустройство и наружные инженерные сети по объекту «Строительство многоквартирных жилых домов по адресу</t>
    </r>
    <r>
      <rPr>
        <i/>
        <sz val="11"/>
        <rFont val="Times New Roman"/>
        <family val="1"/>
        <charset val="204"/>
      </rPr>
      <t xml:space="preserve">: Республика Тыва, г. Кызыл, ул. Иркутская д. № 10/3»: (ГК № 37-22 от 21.02.2022 г.), профинансировано
3 127,24020 тыс. рублей. 
</t>
    </r>
    <r>
      <rPr>
        <i/>
        <u/>
        <sz val="11"/>
        <rFont val="Times New Roman"/>
        <family val="1"/>
        <charset val="204"/>
      </rPr>
      <t xml:space="preserve">8. Благоустройство и наружные инженерные сети по объекту </t>
    </r>
    <r>
      <rPr>
        <i/>
        <sz val="11"/>
        <rFont val="Times New Roman"/>
        <family val="1"/>
        <charset val="204"/>
      </rPr>
      <t xml:space="preserve">«Строительство многоквартирных жилых домов по адресу: Республика Тыва, г. Кызыл, ул. Иркутская стр. № 14, 15»: (ГК № 91-22 от  16.05.2022 г.) на сумму 17 622,540 тыс. рублей, допсоглашение на увеличение 3 031,585 тыс. рублей, профинансировано 20 694,125 тыс. рублей.
 </t>
    </r>
    <r>
      <rPr>
        <i/>
        <u/>
        <sz val="11"/>
        <rFont val="Times New Roman"/>
        <family val="1"/>
        <charset val="204"/>
      </rPr>
      <t>9. Благоустройство и наружные инженерные сети по объекту</t>
    </r>
    <r>
      <rPr>
        <i/>
        <sz val="11"/>
        <rFont val="Times New Roman"/>
        <family val="1"/>
        <charset val="204"/>
      </rPr>
      <t xml:space="preserve"> «Строительство многоквартирных жилых домов по адресу: Республика Тыва, г. Кызыл, ул. Каа-Хем, д. 90, а, 90 б, 90 в»: Готовность объекта 90%. осталось выполнить: посадка деревьев ООО «Атриум» 15.12.2021 г. представлено гарантийное письмо, о том, что работы будут выполнены до 30.05.2022 г. (ГК № 216-21 от 30.08.2021г.) на </t>
    </r>
    <r>
      <rPr>
        <sz val="11"/>
        <rFont val="Times New Roman"/>
        <family val="1"/>
        <charset val="204"/>
      </rPr>
      <t xml:space="preserve">сумму 14 626,486 тыс. рублей, профинансировано 14 626,485 тыс. рублей. 
</t>
    </r>
    <r>
      <rPr>
        <i/>
        <u/>
        <sz val="11"/>
        <rFont val="Times New Roman"/>
        <family val="1"/>
        <charset val="204"/>
      </rPr>
      <t>10. Благоустройство жилого дома по ул. Гагарина</t>
    </r>
    <r>
      <rPr>
        <i/>
        <sz val="11"/>
        <rFont val="Times New Roman"/>
        <family val="1"/>
        <charset val="204"/>
      </rPr>
      <t xml:space="preserve"> 1А с. Хову-Аксы: (ГК № 80-20 от 17.06.2020 г.) на сумму 
4 268,070 тыс. рублей, профинансировано  2 936,607 тыс. рублей. 
</t>
    </r>
    <r>
      <rPr>
        <i/>
        <u/>
        <sz val="11"/>
        <rFont val="Times New Roman"/>
        <family val="1"/>
        <charset val="204"/>
      </rPr>
      <t>11. Благоустройство жилого дома по ул. Мира</t>
    </r>
    <r>
      <rPr>
        <i/>
        <sz val="11"/>
        <rFont val="Times New Roman"/>
        <family val="1"/>
        <charset val="204"/>
      </rPr>
      <t xml:space="preserve">, д. 14/1 с. Хову-Аксы: (ГК № 79-20 от 17.06.2020 г.) на сумму 
3 403,160 тыс. рублей, профинансировано 2 102,671 тыс. рублей. 
</t>
    </r>
    <r>
      <rPr>
        <i/>
        <u/>
        <sz val="11"/>
        <rFont val="Times New Roman"/>
        <family val="1"/>
        <charset val="204"/>
      </rPr>
      <t>12. Благоустройство жилого дома по ул. Юбилейная</t>
    </r>
    <r>
      <rPr>
        <i/>
        <sz val="11"/>
        <rFont val="Times New Roman"/>
        <family val="1"/>
        <charset val="204"/>
      </rPr>
      <t xml:space="preserve">, д. 3 с. Хову-Аксы: (ГК № 133-21 от 08.06.2021 г.) на сумму 
4 796,860 тыс. рублей, профинансировано 1 439,05715 тыс. рублей.
</t>
    </r>
    <r>
      <rPr>
        <i/>
        <u/>
        <sz val="11"/>
        <rFont val="Times New Roman"/>
        <family val="1"/>
        <charset val="204"/>
      </rPr>
      <t>13. Благоустройство многоквартирных жилых домов по адресу Юбилейная</t>
    </r>
    <r>
      <rPr>
        <i/>
        <sz val="11"/>
        <rFont val="Times New Roman"/>
        <family val="1"/>
        <charset val="204"/>
      </rPr>
      <t xml:space="preserve"> 9, 13: (ГК № 89-22 от 13.05.2022 г. - "ООО НИКА") на сумму 11 764,730 тыс. рублей, профинансировано 8 507,97170 тыс. рублей.</t>
    </r>
  </si>
  <si>
    <t xml:space="preserve">1.3.22.Техприсоединение к Тувинскому институту гуманитарных исследований </t>
  </si>
  <si>
    <r>
      <rPr>
        <i/>
        <sz val="14"/>
        <rFont val="Times New Roman"/>
        <family val="1"/>
        <charset val="204"/>
      </rPr>
      <t>Исполнено.</t>
    </r>
    <r>
      <rPr>
        <sz val="14"/>
        <rFont val="Times New Roman"/>
        <family val="1"/>
        <charset val="204"/>
      </rPr>
      <t xml:space="preserve"> С АО «Кызылская ТЭЦ» заключен договор от 01.06.2020 г. на сумму 4 756,482 тыс. рублей на технологическое подключение объекта со сроком подключения до 31.12.2020г. В связи с дефитом выделенных бюджетных ассигнований профинансировано 3 091,713 тыс. рублей в 2021 году. Оплата кредиторской задолженности в размере 1664,77 рублей была произведена в этом году (2022) из-за дефицита в прошлом (2021) году. После погашения кредиторской задолженности со стороны АО «Кызылская ТЭЦ была выполнена проверка и опломбировка прибора узла учета. </t>
    </r>
  </si>
  <si>
    <t>Техприсоединение к инженерным сетям детского сада на 280 мест по ул.Дружба г. Кызыл</t>
  </si>
  <si>
    <r>
      <rPr>
        <i/>
        <sz val="14"/>
        <rFont val="Times New Roman"/>
        <family val="1"/>
        <charset val="204"/>
      </rPr>
      <t>Исполнено.</t>
    </r>
    <r>
      <rPr>
        <sz val="14"/>
        <rFont val="Times New Roman"/>
        <family val="1"/>
        <charset val="204"/>
      </rPr>
      <t xml:space="preserve"> Заключен договор № 30-20 от 17.04.2020 г. с ООО "Водоканал-Сервис" 823,11720 тыс. рублей" на водоснабжение детского сада с ООО "Водоканал-Сервис", в связи с представлением акта выполненных работ со стороны ООО "Водоканал-Сервис" профинансировано в 2022 году 123,47 тыс. рублей. </t>
    </r>
  </si>
  <si>
    <t>1.3.23.Наружные инженерные сети для домов по программе детей-сирот по ул. Полигонная в мкрн. Спутник</t>
  </si>
  <si>
    <r>
      <rPr>
        <i/>
        <sz val="14"/>
        <rFont val="Times New Roman"/>
        <family val="1"/>
        <charset val="204"/>
      </rPr>
      <t>В исполнении</t>
    </r>
    <r>
      <rPr>
        <sz val="14"/>
        <rFont val="Times New Roman"/>
        <family val="1"/>
        <charset val="204"/>
      </rPr>
      <t>. Наружные инженерные сети для домов по программе детей-сирот по ул. Полигонная в мкрн. Спутник " заключено 1 договора, на 2022 г.
18 414,76 тыс. рублей из них:
1. АО «Тываэнерго» заключен договор от 10.11.2021 г. № 20.1700.2162.2 об осуществлении технологического присоединения к электрическим сетям многоквартирных жилых домов на сумму 32 491,662 тыс. рублей, профинансировано 32 491,662 тыс. рублей, оплачено из которых в 2022 году - 12 902,37 тыс. рублей. 
2. Водоканал-Сервис» - заключены 4 договора до 31.12.2022 г. 
- от 22.12.2020 г. № 2020/43-К на сумму 29 334,3052 тыс. рублей, профинансировано 29 334,3052 тыс. рублей.
- от 29.06.2021 г. № 2021/13-В на сумму 45 887,969 тыс. рублей, профинансировано 45 887,969 тыс. рублей.
- от 29.06.2021 г. 2021/12-В на сумму 3 378, 600 тыс. рублей, профинансировано 3 378, 600 тыс. рублей.
 - от 29.06.2021 г. № 2021/12-К на сумму 1 232,856 тыс. рублей, профинансировано 1 232,856 тыс. рублей.
Работы по водоснабжению, по канализации выполнены в полном объеме.
3. АО «Кызылская ТЭЦ» - заключен договор № КызТЭЦ-21/351 от 19.05.2021 г. на сумму 31 499,323 тыс. рублей, профинансировано – 25 986,942 тыс. рублей.
Оставшаяся доля размера платы договора в размере 5 512,381 тыс. рублей, были перенесены на следующий финансовый год, в связи с неготовностью застройщиком ООО «Энергострой» к подключению к теплоснабжению 5 - ти домов.
- Акт о подключении объекта к системе теплоснабжения от 18.10.2022 г. 5 - ти домов получены.
- Акты о готовности внутриплощадочных и внутридомовых сетей и оборудования подключаемого объекта к подаче тепловой энергии и теплоносителя от 21.10.2022 г. 5 - ти домов получены.</t>
    </r>
  </si>
  <si>
    <t>Строительство инженерных сетей в мкрн. Монгун, Спутник, западнее ул. Полигонной, д.2, г. Кызыл (ИБК)</t>
  </si>
  <si>
    <r>
      <rPr>
        <i/>
        <sz val="14"/>
        <rFont val="Times New Roman"/>
        <family val="1"/>
        <charset val="204"/>
      </rPr>
      <t xml:space="preserve">В исполнении. </t>
    </r>
    <r>
      <rPr>
        <sz val="14"/>
        <rFont val="Times New Roman"/>
        <family val="1"/>
        <charset val="204"/>
      </rPr>
      <t>Республике Тыва одобрен инфраструктурный бюджетный кредит на проекты комплексной застройки трех микрорайонов "Спутник", 3 и 4 кварталы, "Монгун" и на территории западнее от ул. Полигонная д. 2 города Кызыл Республики Тыва на общую сумму 989,555 млн. рублей, в том числе:
- проект комплексной застройки микрорайона "Спутник", 3 и 4 кварталы – 384,44 млн. рублей;
 - проект комплексной застройки микрорайона "Монгун" – 300,00 млн. рублей;
- проект комплексной застройки микрорайона на территории западнее от ул. Полигонная д. 2 – 305,11 млн. рублей;
Перечислено на лицевые счета застройщиков всего: 632889,00 из них: - проект комплексной застройки микрорайона "Спутник", 3 и 4 кварталы – 249,89 млн. рублей;
 - проект комплексной застройки микрорайона "Монгун" – 195,00. рублей;
- проект комплексной застройки микрорайона на территории западнее от ул. Полигонная д. 2 – 188,00 млн. рублей;</t>
    </r>
  </si>
  <si>
    <t>1.3.33.Техническое подключение к электрическим сетям водозабора в с. Хову-Аксы</t>
  </si>
  <si>
    <r>
      <rPr>
        <i/>
        <sz val="14"/>
        <rFont val="Times New Roman"/>
        <family val="1"/>
        <charset val="204"/>
      </rPr>
      <t>В исполнении.</t>
    </r>
    <r>
      <rPr>
        <sz val="14"/>
        <rFont val="Times New Roman"/>
        <family val="1"/>
        <charset val="204"/>
      </rPr>
      <t xml:space="preserve"> АО "Тываэнерго" заключен договор от 20.04.2022 г. №20.1700.562.22 об осуществлении технического присоединения к электрическим сетям на сумму 11 397 472,87 рублей.</t>
    </r>
  </si>
  <si>
    <t>1.4. Субсидии на возмещение убытков, связанных с применением государственных регулируемых цен на тепловую и электрическую энергию, водоснабжение и водоотведения, вырабатываемыми муниципальными организациями коммунального комплекса, понесенных в процессе выработки и (или) транспортировки энерго/теплоресурсов и воды</t>
  </si>
  <si>
    <r>
      <rPr>
        <b/>
        <i/>
        <sz val="14"/>
        <rFont val="Times New Roman"/>
        <family val="1"/>
        <charset val="204"/>
      </rPr>
      <t>Исполнено.</t>
    </r>
    <r>
      <rPr>
        <sz val="14"/>
        <rFont val="Times New Roman"/>
        <family val="1"/>
        <charset val="204"/>
      </rPr>
      <t xml:space="preserve"> В 2022 году бюджете Республики Тыва предусмотрены субсидии на возмещение убытков, связанных с применением государственных регулируемых цен на тепловую и электрическую энергию, водоснабжение и водоотведения, вырабатываемыми муниципальными организациями коммунального комплекса, понесенных в процессе выработки и (или) транспортировки энерго/теплоресурсов и воды в сумме 35 237,0 тыс. рублей. Заключены соглашения о предоставлении субсидии с 8 муниципальными образованиями. 
В целях недопущения срыва проведения ремонтных работ по подготовке к предстоящему отопительному периоду организаций коммунального комплекса субсидии с марта по сентябрь 2022 г. профинансированы на 100% ресурсоснабжающим организациям в счет погашения долгов по электроэнергии, налогам и сборам, заработной плате и материалов для ремонтных работ объектов ЖКХ, для приобретения угля и на оплату транспортных услуг, в том числе:                                                                                                                                                                                                                          МУП «Тепловик» Пий-Хемского кожууна - 3 734,4 тыс. рублей;                                                                                                                                                                                                                                                                   МУП "Коммунальное хозяйство" с. Сарыг-Сеп Каа-Хемского кожууна - 890,3 тыс. рублей;
ООО «Бай-Хаак тепло Тандинского кожууна – 5303,4 тыс. рублей; 
МУП «Чаа-Холь Источник» Чаа-Хольского кожууна – 2879,5 тыс. рублей;
МУП «Благоустройство» г.Кызыла – 5 258,1 тыс. рублей;
ООО «ВКС» Чеди-Хольского кожууна – 16303,8 тыс. рублей;
МУП "Сайзырал" с. Эрзин – 357,4 тыс. рублей;
ООО «Байыр» Барун-Хемчикского кожууна - 510,1 тыс. рублей.
</t>
    </r>
  </si>
  <si>
    <t>1.5. Реализация системы по вывозу ТКО и ликвидации стихийных свалок</t>
  </si>
  <si>
    <t>1.5.1. Реализация системы по вывозу ТКО и ликвидации стихийных свалок</t>
  </si>
  <si>
    <r>
      <rPr>
        <b/>
        <i/>
        <sz val="14"/>
        <rFont val="Times New Roman"/>
        <family val="1"/>
        <charset val="204"/>
      </rPr>
      <t>В исполнении.</t>
    </r>
    <r>
      <rPr>
        <sz val="14"/>
        <rFont val="Times New Roman"/>
        <family val="1"/>
        <charset val="204"/>
      </rPr>
      <t xml:space="preserve"> Согласно приказа Минприроды Республики Тыва № 668 от 20.12.2021 г. ГУП «Транспортный сервис и проект» (далее - ГУП «ТСП») присвоен статус регионального оператора по обращению с твердыми коммунальными отходами на территории Республики Тыва. ГУП «ТСП» оснащено 55 единицами современной специализированной техники, которые привлекались на выполнение работ по вывозу ТКО и ликвидации несанкционированных свалок в Тандынском, Сут-Хольском, Пий-Хемском, Кызылском кожуунах, в г. Чадан Дзун-Хемчикского кожууна и в г. Кызыл и по ликвидации ЧС в Чеди-Хольском кожууне (прорыв водопровода). 
По состоянию на 1 января 2023 г. ГУП «ТСП» заключено 1612 договоров, в том числе с юридическими лицами – 1024, физическими лицами – 330, ИП - 258. Объем вывезенного ТКО из мусорных бункеров по республике по состоянию на 1 января 2023 года составляет 59557,00 тонн (397 046,73 м3). 
Всего по Республике Тыва 124 несанкционированных свалок с общим объемом 3 318 300 м3. По состоянию на 1 января 2023 года ликвидировано 15 несанкционированных свалок с общим объемом 592 388,33 м3: Работы на территории городов Чадан и Ак-Довурак, а также с. Хандагайты и в Каа-Хемском кожууне продолжится в 2023 году. Работы по ликвидации несанкционированных свалок находятся на особом контроле Министерства ЖКХ РТ.
</t>
    </r>
  </si>
  <si>
    <t>1.5.2. Приобретение оборудования по сбору ТКО</t>
  </si>
  <si>
    <r>
      <rPr>
        <b/>
        <i/>
        <sz val="14"/>
        <rFont val="Times New Roman"/>
        <family val="1"/>
        <charset val="204"/>
      </rPr>
      <t>Исполнено.</t>
    </r>
    <r>
      <rPr>
        <sz val="14"/>
        <rFont val="Times New Roman"/>
        <family val="1"/>
        <charset val="204"/>
      </rPr>
      <t xml:space="preserve"> Заключен контракт от 04.08.2022г. №1 между ГУП «Транспортный сервис и проект» и ООО «Глобус» г. Красноярск на поставку бункеров для твердых бытовых отходов объемом 8 м³, в количестве 221 единиц на общую сумму 10 518,5 тыс. рублей. Экономия составила 81,5 тыс. рублей. Постановлением Правительства Республики Тыва от 27.09.2022г. № 604 определены Правила предоставления и возврата субсидий из республиканского бюджета Республики Тыва на финансовое обеспечение затрат организаций на приобретение оборудования по сбору ТКО. Мусорные бункера приобретаются в основном для вывоза мусора, образованного в частных домовладениях. Поставка бункеров осуществлена и распределены по г. Кызылу – 163 ед., Кызылский кожуун – 58 ед. </t>
    </r>
  </si>
  <si>
    <t>1.6. Субсидии на осуществление капитальных вложений в объекты капитального строительства</t>
  </si>
  <si>
    <r>
      <rPr>
        <b/>
        <i/>
        <sz val="14"/>
        <rFont val="Times New Roman"/>
        <family val="1"/>
        <charset val="204"/>
      </rPr>
      <t xml:space="preserve">Исполнено. </t>
    </r>
    <r>
      <rPr>
        <sz val="14"/>
        <rFont val="Times New Roman"/>
        <family val="1"/>
        <charset val="204"/>
      </rPr>
      <t>Объем финансирования предусмотренной уточненной бюджетной росписью на 1 ноября 2022 г.  субсидии на осуществление капитальных вложений в объекты капитального строительства – 40 400,0 тыс. рублей. Субсидия перечислена в сумме 40 400,0 тыс.рублей для приобретения объектов недвижимого имущества ГУП "Саяны" в гос.собственность.</t>
    </r>
  </si>
  <si>
    <t>2. Подпрограмма "Снабжение населения Республики Тыва чистой водопроводной водой на 2018-2025 годы"</t>
  </si>
  <si>
    <t>По подпрограмме «Снабжение населения Республики Тыва чистой водопроводной водой на 2018-2025 годы» в 2022 году финансовые средства не предусмотрены.</t>
  </si>
  <si>
    <t>3. Подпрограмма «Обеспечение организаций жилищно-коммунального хозяйства Республики Тыва специализированной техникой на 2014-2025 годы»;</t>
  </si>
  <si>
    <t>3.1. Приобретение специализированной техники для угольных складов</t>
  </si>
  <si>
    <r>
      <rPr>
        <b/>
        <i/>
        <sz val="14"/>
        <rFont val="Times New Roman"/>
        <family val="1"/>
        <charset val="204"/>
      </rPr>
      <t xml:space="preserve">В исполнении. </t>
    </r>
    <r>
      <rPr>
        <sz val="14"/>
        <rFont val="Times New Roman"/>
        <family val="1"/>
        <charset val="204"/>
      </rPr>
      <t xml:space="preserve">Министерством ЖКХ РТ заключен контракт с АО «Сберлизинг» на услуги лизинга спецтехники от 20.07.2022 г. № ОВ/Ф-247628-03-01 в следующем количестве:
- 34 единицы по 1-му контракту, в том числе полуприцеп-самосвал Тонар – 6 ед., самосвал КАМАЗ 6520-53 – 4 ед., прицеп НЕФАЗ – 9 ед., седельный тягач МАЗ – 2 ед., самосвал КАМАЗ – 12 ед., топливозаправщик КамАЗ – 1 ед. 
По состоянию на 1 декабря 2022г. прибыло все 34 ед. спецтехники (полуприцеп-самосвал Тонар – 6 ед., самосвал КАМАЗ 6520-53 – 4 ед., прицеп НЕФАЗ – 4 ед., самосвал КАМАЗ – 3 ед., топливозаправщик КамАЗ – 1 ед.); 
- 11 единиц по 2 контракту ОВ/Ф-247628-05-01 от 30.08.2022г., в том числе: самосвал КАМАЗ-6520-53 – 3 ед.; погрузчик универсальный АМКАДОР – 3 ед.; погрузчик универсальный АМКАДОР – 2 ед.; экскаватор одноковшовый колесный – 1 ед.; бульдозер гусеничный ЧЕТРА – 1 ед.; мусоровоз с задней загрузкой МК-4546-08 – 1 ед. В конце октября т.г. прибыли все 11 ед. спецтехники.                                                                                                                                                                                                                            - 8 единиц по 3 контракту на сумму 54 848,221 тыс.руб., в том числе: седельный тягач МАЗ – 4 ед., полуприцеп-самосвал Тонар – 4 ед. По состоянию на 30 декабря 2022 г. вся спецтехника по контракту прибыла; 
- По 4 контракту проведены торги на 2 ед. транспортных средств, аванс оплачен. Доставка планируется до 13 января 2023 г.  </t>
    </r>
  </si>
  <si>
    <t>3.2. Приобретение специализированной коммунальной техники по вывозу ТКО</t>
  </si>
  <si>
    <r>
      <rPr>
        <b/>
        <i/>
        <sz val="14"/>
        <rFont val="Times New Roman"/>
        <family val="1"/>
        <charset val="204"/>
      </rPr>
      <t xml:space="preserve">Исполнено. </t>
    </r>
    <r>
      <rPr>
        <sz val="14"/>
        <rFont val="Times New Roman"/>
        <family val="1"/>
        <charset val="204"/>
      </rPr>
      <t xml:space="preserve">Объем финансирования предусмотренной уточненной бюджетной росписью на 1 ноября 2022 года мероприятия по приобретению специализированной техники по вывозу ТКО и для работы угольных складов г. Кызыла и муниципальных образований составляет 17 700,0 тыс. рублей. Заключен контракт с ООО «Карьерные машины» от 17.08.2022г. на сумму 17 700 тыс. рублей. Приобретен фронтальный погрузчик JINGONG JGM620E в количестве 6 единиц.
В связи поздним принятием постановления Правительства Республики Тыва от 19.10.2022 г. № 678 «Об утверждении Правила предоставления субсидии из республиканского бюджета Республики Тыва на финансовое обеспечение затрат организаций на приобретение специализированной техники», оплата по контракту ООО «Карьерные машины» на сумму 17 700 тыс. рублей произведена за счет средств ГУП «Транспортный сервис и проект».                                                                                                  Министерством подана справка–уведомление в Министерство финансов Республики Тыва исх. № 2315-ММ от 15.11.2022 г. о перераспределении 17 700 тыс. рублей. После уточнения республиканского бюджета 17 700 тыс. рублей перераспределили на: 8 600,0 тыс. рублей – субсидии на финансовое обеспечение затрат в связи с выполнением работ и услуг ГУП «Транспортный сервис и проект». Остальная сумма направлена на содержание Министерства. 
</t>
    </r>
  </si>
  <si>
    <t>3.3. Субсидии местным бюджетам на обеспечение специализированной коммунальной техникой предприятий жилищно-коммунального комплекса Республики Тыва</t>
  </si>
  <si>
    <r>
      <rPr>
        <b/>
        <i/>
        <sz val="14"/>
        <rFont val="Times New Roman"/>
        <family val="1"/>
        <charset val="204"/>
      </rPr>
      <t xml:space="preserve">Исполнено. </t>
    </r>
    <r>
      <rPr>
        <sz val="14"/>
        <rFont val="Times New Roman"/>
        <family val="1"/>
        <charset val="204"/>
      </rPr>
      <t xml:space="preserve">С начала 2022 года субсидии местным бюджетам на обеспечение специализированной коммунальной техникой предприятий жилищно-коммунального комплекса Республики Тыва были предусмотрены в сумме 21423 тыс. рублей, из них за счет республиканского бюджета 14996,5 тыс. рублей, за счет муниципального бюджета 6 427,10 тыс. рублей.
По состоянию на 1 декабря 2022 г. объем финансирования уточненной бюджетной росписью Министерства составляет всего 12268,55 тыс. рублей, из них за счет республиканского бюджета 10199,19 тыс. рублей, местного бюджета 2069,36 тыс. рублей. Освоено всего 12235,6 тыс. рублей, из них за счет республиканского бюджета 10119,19 тыс. рублей, местного бюджета 2036,41 тыс. рублей.
В 2022 году постановлением Правительства Республики Тыва от 5 мая 2022 г. № 256 внесены изменения в сводную бюджетную роспись республиканского бюджета Республики Тыва на 2022 год в части перераспределения субсидии местным бюджетам на обеспечение специализированной коммунальной техникой предприятий жилищно-коммунального комплекса Республики Тыва в сумме 14996,5 тыс. рублей и перераспределены:
- На оплату задолженности перед поставщиком ООО «Эксперент» Администрацией г. Ак-Довурак на приобретение спецтехники автокрана на базе «Урал Некст» в сумме 5553,3 тыс. рублей. 27 мая 2022 года Администрацией г. Ак-Довурак перечислены денежные средства для погашения основного долга в ООО «Эксперент» (г. Челябинск), муниципальный контракт от 05.05.2021 г. № 5 закрыт.
- На призы республиканского конкурса «Лучшая организация деятельности по благоустройству, озеленению и чистоте среди муниципальных образований Республики Тыва» в сумме 6840,05 тыс. рублей (непрограммное мероприятие). 
- Оставшаяся сумма 2603,13 тыс. рублей направлена на приобретение прицепов ассенизаторской машины для следующих муниципальных образований по 433,86 тыс. рублей: заключены соглашения между Министерством ЖКХ РТ и муниципальными образованиями Монгун-Тайгинский, Овюрский, Чаа-Хольский, Эрзинский и Бай-Тайгинским кожуунами с софинансированием не менее 30 процентов.  
 По состоянию на 1 декабря 2022 года прицеп цистерна приобретена всеми администрациями муниципальных образований. 
В соответствии с постановлением Правительства Республики Тыва от 12.07.2022 г. № 441 «О внесении изменений в сводную бюджетную роспись республиканского бюджета Республики Тыва на 2022 год и на плановый период 2023 и 2024 годов» на приобретение спецтехники Пий-Хемскому кожууну в рамках лимитов 2022 года предусмотренные финансовые средства в сумме 2476,0 тыс. рублей перечислены в Администрацию Пий-Хемского кожууна, согласно соглашения между Министерством жилищно-коммунального хозяйства Республики Тыва и администрацией Пий-Хемского кожууна от 14.07.2022 г. № 4, платежным поручением № 357563 от 22.07.2022 г., на погашение кредиторской задолженности по приобретению специализированной техники Трактор с навесным оборудованием (экскаватор МЭН-300, отвал коммунальный, щетка коммунальная). Администрацией Пий-Хемского кожууна. 28.07.2022г. спецтехника доставлена в Пий-Хемский кожуун. 
        </t>
    </r>
  </si>
  <si>
    <t>Капитальные вложения</t>
  </si>
  <si>
    <t>Бай-Тайгинский кожуун</t>
  </si>
  <si>
    <t>Кызылский кожуун</t>
  </si>
  <si>
    <t>Монгун-Тайгинский кожуун</t>
  </si>
  <si>
    <t>Овюрский кожуун</t>
  </si>
  <si>
    <t>Пий-Хемский кожуун</t>
  </si>
  <si>
    <t>Чаа-Хольский кожуун</t>
  </si>
  <si>
    <t>Эрзинский кожуун</t>
  </si>
  <si>
    <t>г. Ак-Довурак</t>
  </si>
  <si>
    <t>4. Подпрограмма "Чистая вода на 2019-2024 годы"</t>
  </si>
  <si>
    <t>Реконструкция водозабора и магситрального водовода с. Хову-Аксы Чеди-Хольского района</t>
  </si>
  <si>
    <r>
      <rPr>
        <i/>
        <sz val="14"/>
        <rFont val="Times New Roman"/>
        <family val="1"/>
        <charset val="204"/>
      </rPr>
      <t>Исполнено. 
По объекту «Реконструкция водозабора и магистрального водовода с. Хову-Аксы»</t>
    </r>
    <r>
      <rPr>
        <sz val="14"/>
        <rFont val="Times New Roman"/>
        <family val="1"/>
        <charset val="204"/>
      </rPr>
      <t xml:space="preserve"> Дополнительное соглашение с Минстроем России к Соглашению о переносе срока ввода объекта на 2023 год и о переносе показателей 2022 года на 2023 год заключено от 13 сентября 2022 г. №069-2020-F5001-17/1.3. 
1 ноября 2022 г. с ООО «НПК «ТИМ» государственный контракт расторгнут по соглашению сторон.
На сегодняшний день заключен новый государственный контракт с ООО «СТРОЙСПЕЦМОНТАЖ» от 28 ноября 2022 г. № 150-22 на общую сумму 30 732,099 (ФБ – 27 352,60, РБ – 3 379,49) тыс. рублей опалчен.
Срок ввода объекта в эксплуатацию - 1 ноября 2023 г.
Готовность объекта - 66%.</t>
    </r>
  </si>
  <si>
    <t>Реконструкция водозабора г.Шагонар Улуг-Хемского района</t>
  </si>
  <si>
    <r>
      <rPr>
        <i/>
        <sz val="14"/>
        <rFont val="Times New Roman"/>
        <family val="1"/>
        <charset val="204"/>
      </rPr>
      <t>Исполнено.
По объекту «Реконструкция водозабора, г. Шагонар»</t>
    </r>
    <r>
      <rPr>
        <sz val="14"/>
        <rFont val="Times New Roman"/>
        <family val="1"/>
        <charset val="204"/>
      </rPr>
      <t xml:space="preserve"> объем финансирования составляет 230 288,38 тыс. рублей (ФБ – 227 985,5, РБ – 2 302,89), в том числе:
- в 2021 году – 104 759,04 тыс. рублей (ФБ – 103 711,45, РБ - 1 047,60);
- в 2022 году – 125 529,34 тыс. рублей (ФБ – 124 274,048, РБ – 1 255,29), из них из резервного фонда Правительства РФ 28 877,048 тыс. рублей (дополнительное соглашение от 15.12.2022 №069-09-2022-187/6). 
Всего заключено 2 госконтракта на сумму 230 288,38 тыс. рублей:
- № 57-21 от 07.04.2021 г. с ООО «Строй-Экспресс» на сумму 223 431,98 тыс. рублей (201 867,787-7604,538+23836,1+5332,63) со сроком выполнения до 30.11.2022 г.
- № 61-21 от 23.04.2021 г. с ФБУ "Росстройконтроль", согласно приказа Минстроя России от 13.03.2020 г.№ 121/пр на 6 856,401 тыс. руб.
ВСЕГО профинансировано - 230 288,38 тыс. рублей (ФБ –227 985,50; РБ – 2 302,88) из них:
-223 431,98 (ФБ – 221 197,66: РБ – 2 234,32) тыс. рублей - ООО «Строй-Экспресс»:
авансовый платеж 50% от 27.04.2021 г. – 100 933 893,95 рублей;
КС-3 №1 от 26.04.2022 г. – 46 047 026,40 рублей;
КС-3 №2 от 30.06.2022 г. – 7 976 448,54 рублей;
КС-3 №3 от 07.09.2022 г. – 5 649 970,13 рублей.
КС-3 №4 от 29.11.2022 г. – 62 824 644, 29 рублей.
- 6 856,40 (ФБ–6 787,84:РБ–68,56) тыс. рублей – ФБУ «РосСтройКонтроль».
в 2021 году – 104 759,04 тыс. рублей (ФБ – 103 711,45; РБ – 1 047,6);
в 2022 году – 125 529,342 тыс. рублей (ФБ – 124 274,0486; РБ –1 255,2934).
Строительная готвоность - 100%.
</t>
    </r>
  </si>
  <si>
    <r>
      <rPr>
        <b/>
        <i/>
        <sz val="14"/>
        <color rgb="FF000000"/>
        <rFont val="Times New Roman"/>
        <family val="1"/>
        <charset val="204"/>
      </rPr>
      <t>Примечание: Лимиты финансирования  госпрограммы приведены в соответствие с Законом Республики Тыва от 13 декабря 2021 г. № 787-ЗРТ «О республиканском бюджете Республики Тыва на 2022 год и на плановый период 2023 и 2024 годов» (в редакции от 26.12.2022г. № 896-ЗРТ) и утверждена постановлением Правительства Ре6спублики Тыва от 30.12.2022 г. № 878 "О внесении изменений в г</t>
    </r>
    <r>
      <rPr>
        <sz val="14"/>
        <color rgb="FF000000"/>
        <rFont val="Times New Roman"/>
        <family val="1"/>
        <charset val="204"/>
      </rPr>
      <t xml:space="preserve">осударственную программу Республики Тыва «Повышение эффективности и надежности функционирования жилищно-коммунального хозяйства Республики Тыва на 2014-2025 года».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</si>
</sst>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amily val="2"/>
      <charset val="204"/>
    </font>
    <font>
      <b/>
      <sz val="14"/>
      <name val="Times New Roman"/>
      <family val="1"/>
      <charset val="204"/>
    </font>
    <font>
      <sz val="14"/>
      <name val="Times New Roman"/>
      <family val="1"/>
      <charset val="204"/>
    </font>
    <font>
      <sz val="20"/>
      <color rgb="FF000000"/>
      <name val="Arial"/>
      <family val="2"/>
      <charset val="204"/>
    </font>
    <font>
      <sz val="22"/>
      <color rgb="FF000000"/>
      <name val="Times New Roman"/>
      <family val="1"/>
      <charset val="204"/>
    </font>
    <font>
      <b/>
      <sz val="14"/>
      <name val="Times New Roman"/>
      <family val="1"/>
      <charset val="1"/>
    </font>
    <font>
      <sz val="14"/>
      <name val="Times New Roman"/>
      <family val="1"/>
      <charset val="1"/>
    </font>
    <font>
      <i/>
      <sz val="14"/>
      <name val="Times New Roman"/>
      <family val="1"/>
      <charset val="204"/>
    </font>
    <font>
      <b/>
      <i/>
      <sz val="14"/>
      <name val="Times New Roman"/>
      <family val="1"/>
      <charset val="204"/>
    </font>
    <font>
      <sz val="14"/>
      <color rgb="FFFF0000"/>
      <name val="Times New Roman"/>
      <family val="1"/>
      <charset val="204"/>
    </font>
    <font>
      <i/>
      <u/>
      <sz val="11"/>
      <name val="Times New Roman"/>
      <family val="1"/>
      <charset val="204"/>
    </font>
    <font>
      <i/>
      <sz val="11"/>
      <name val="Times New Roman"/>
      <family val="1"/>
      <charset val="204"/>
    </font>
    <font>
      <sz val="11"/>
      <name val="Times New Roman"/>
      <family val="1"/>
      <charset val="204"/>
    </font>
    <font>
      <sz val="14"/>
      <color rgb="FF000000"/>
      <name val="Arial"/>
      <family val="2"/>
      <charset val="204"/>
    </font>
    <font>
      <sz val="14"/>
      <color rgb="FF000000"/>
      <name val="Times New Roman"/>
      <family val="1"/>
      <charset val="204"/>
    </font>
    <font>
      <b/>
      <i/>
      <sz val="14"/>
      <color rgb="FF000000"/>
      <name val="Times New Roman"/>
      <family val="1"/>
      <charset val="204"/>
    </font>
    <font>
      <sz val="10"/>
      <color rgb="FF000000"/>
      <name val="Times New Roman"/>
      <family val="1"/>
      <charset val="204"/>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diagonal/>
    </border>
  </borders>
  <cellStyleXfs count="1">
    <xf numFmtId="0" fontId="0" fillId="0" borderId="0"/>
  </cellStyleXfs>
  <cellXfs count="63">
    <xf numFmtId="0" fontId="0" fillId="0" borderId="0" xfId="0"/>
    <xf numFmtId="0" fontId="15" fillId="0" borderId="0" xfId="0" applyFont="1" applyAlignment="1">
      <alignment horizontal="left" vertical="top" wrapText="1"/>
    </xf>
    <xf numFmtId="0" fontId="8" fillId="0" borderId="1" xfId="0" applyFont="1" applyBorder="1" applyAlignment="1">
      <alignment horizontal="left" vertical="top" wrapText="1"/>
    </xf>
    <xf numFmtId="0" fontId="2" fillId="0" borderId="1" xfId="0" applyFont="1" applyBorder="1" applyAlignment="1">
      <alignment horizontal="left" vertical="top" wrapText="1"/>
    </xf>
    <xf numFmtId="0" fontId="1" fillId="0" borderId="3" xfId="0" applyFont="1" applyBorder="1" applyAlignment="1">
      <alignment horizontal="center" vertical="top" wrapText="1"/>
    </xf>
    <xf numFmtId="0" fontId="1" fillId="0" borderId="4" xfId="0" applyFont="1" applyBorder="1" applyAlignment="1">
      <alignment horizont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xf>
    <xf numFmtId="0" fontId="1" fillId="0" borderId="1" xfId="0" applyFont="1" applyBorder="1" applyAlignment="1">
      <alignment horizontal="center" vertical="center" wrapText="1"/>
    </xf>
    <xf numFmtId="0" fontId="1" fillId="0" borderId="0" xfId="0" applyFont="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2" fillId="0" borderId="3" xfId="0" applyFont="1" applyBorder="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top" wrapText="1"/>
    </xf>
    <xf numFmtId="0" fontId="1" fillId="0" borderId="6" xfId="0" applyFont="1" applyBorder="1" applyAlignment="1">
      <alignment horizontal="left" vertical="top" wrapText="1"/>
    </xf>
    <xf numFmtId="0" fontId="2" fillId="0" borderId="5" xfId="0" applyFont="1" applyBorder="1" applyAlignment="1">
      <alignment horizontal="left" vertical="top" wrapText="1"/>
    </xf>
    <xf numFmtId="0" fontId="3" fillId="0" borderId="0" xfId="0" applyFont="1" applyAlignment="1">
      <alignment horizontal="center" vertical="center"/>
    </xf>
    <xf numFmtId="0" fontId="1" fillId="0" borderId="9" xfId="0" applyFont="1" applyBorder="1" applyAlignment="1">
      <alignment horizontal="left" vertical="top" wrapText="1"/>
    </xf>
    <xf numFmtId="0" fontId="1" fillId="0" borderId="9" xfId="0" applyFont="1" applyBorder="1" applyAlignment="1">
      <alignment horizontal="center" vertical="center" wrapText="1"/>
    </xf>
    <xf numFmtId="0" fontId="4" fillId="0" borderId="10" xfId="0" applyFont="1" applyBorder="1" applyAlignment="1">
      <alignment horizontal="left" vertical="top" wrapText="1"/>
    </xf>
    <xf numFmtId="0" fontId="5" fillId="0" borderId="9" xfId="0" applyFont="1" applyBorder="1" applyAlignment="1">
      <alignment horizontal="left" vertical="top" wrapText="1"/>
    </xf>
    <xf numFmtId="0" fontId="2" fillId="0" borderId="10" xfId="0" applyFont="1" applyBorder="1" applyAlignment="1">
      <alignment horizontal="left" vertical="top" wrapText="1"/>
    </xf>
    <xf numFmtId="0" fontId="0" fillId="0" borderId="0" xfId="0" applyFont="1"/>
    <xf numFmtId="0" fontId="6"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vertical="center"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7" fillId="0" borderId="6" xfId="0" applyFont="1" applyBorder="1" applyAlignment="1">
      <alignment horizontal="left" vertical="top" wrapText="1"/>
    </xf>
    <xf numFmtId="0" fontId="13" fillId="0" borderId="0" xfId="0" applyFont="1" applyAlignment="1">
      <alignment horizontal="center" vertical="center"/>
    </xf>
    <xf numFmtId="0" fontId="13" fillId="0" borderId="0" xfId="0" applyFont="1"/>
    <xf numFmtId="0" fontId="6" fillId="0" borderId="1" xfId="0" applyFont="1" applyBorder="1" applyAlignment="1">
      <alignment horizontal="left" vertical="top" wrapText="1"/>
    </xf>
    <xf numFmtId="0" fontId="2" fillId="0" borderId="4" xfId="0" applyFont="1" applyBorder="1" applyAlignment="1">
      <alignment horizontal="center" vertical="center" wrapText="1"/>
    </xf>
    <xf numFmtId="0" fontId="8" fillId="0" borderId="3" xfId="0" applyFont="1" applyBorder="1" applyAlignment="1">
      <alignment horizontal="left" vertical="top" wrapTex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1" xfId="0" applyFont="1" applyBorder="1" applyAlignment="1">
      <alignment horizontal="left" vertical="top" wrapText="1"/>
    </xf>
    <xf numFmtId="0" fontId="2" fillId="0" borderId="5" xfId="0" applyFont="1" applyBorder="1" applyAlignment="1">
      <alignment vertical="top" wrapText="1"/>
    </xf>
    <xf numFmtId="0" fontId="2" fillId="0" borderId="3" xfId="0" applyFont="1" applyBorder="1" applyAlignment="1">
      <alignment horizontal="justify" vertical="top" wrapText="1"/>
    </xf>
    <xf numFmtId="0" fontId="8" fillId="0" borderId="1" xfId="0" applyFont="1" applyBorder="1" applyAlignment="1">
      <alignment horizontal="justify" vertical="top"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left" vertical="top" wrapText="1"/>
    </xf>
    <xf numFmtId="0" fontId="2" fillId="0" borderId="12" xfId="0" applyFont="1" applyBorder="1" applyAlignment="1">
      <alignment horizontal="center" vertical="center" wrapText="1"/>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5" fillId="0" borderId="1" xfId="0" applyFont="1" applyBorder="1" applyAlignment="1">
      <alignment horizontal="left" vertical="top" wrapText="1"/>
    </xf>
    <xf numFmtId="0" fontId="2" fillId="0" borderId="7" xfId="0" applyFont="1" applyBorder="1" applyAlignment="1">
      <alignment horizontal="left" vertical="top" wrapText="1"/>
    </xf>
    <xf numFmtId="0" fontId="0" fillId="0" borderId="0" xfId="0" applyBorder="1"/>
    <xf numFmtId="0" fontId="12" fillId="0" borderId="1" xfId="0" applyFont="1" applyBorder="1" applyAlignment="1">
      <alignment horizontal="left" vertical="center" wrapText="1"/>
    </xf>
    <xf numFmtId="0" fontId="7" fillId="0" borderId="10" xfId="0" applyFont="1" applyBorder="1" applyAlignment="1">
      <alignment vertical="top" wrapText="1"/>
    </xf>
    <xf numFmtId="0" fontId="7" fillId="0" borderId="3" xfId="0" applyFont="1" applyBorder="1" applyAlignment="1">
      <alignment vertical="top" wrapText="1"/>
    </xf>
    <xf numFmtId="0" fontId="14" fillId="0" borderId="0" xfId="0" applyFont="1"/>
    <xf numFmtId="0" fontId="14" fillId="0" borderId="0" xfId="0" applyFont="1" applyAlignment="1">
      <alignment vertical="top"/>
    </xf>
    <xf numFmtId="0" fontId="16" fillId="0" borderId="0" xfId="0" applyFont="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7E6E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7"/>
  <sheetViews>
    <sheetView tabSelected="1" zoomScale="60" zoomScaleNormal="60" workbookViewId="0">
      <pane xSplit="1" ySplit="4" topLeftCell="D25" activePane="bottomRight" state="frozen"/>
      <selection pane="topRight" activeCell="D1" sqref="D1"/>
      <selection pane="bottomLeft" activeCell="A25" sqref="A25"/>
      <selection pane="bottomRight" activeCell="A2" sqref="A2:A4"/>
    </sheetView>
  </sheetViews>
  <sheetFormatPr defaultColWidth="8.7109375" defaultRowHeight="12.75" x14ac:dyDescent="0.2"/>
  <cols>
    <col min="1" max="1" width="48.5703125" customWidth="1"/>
    <col min="2" max="2" width="20.5703125" customWidth="1"/>
    <col min="3" max="3" width="20.42578125" customWidth="1"/>
    <col min="4" max="4" width="26.140625" customWidth="1"/>
    <col min="5" max="5" width="23.7109375" customWidth="1"/>
    <col min="6" max="6" width="20.85546875" customWidth="1"/>
    <col min="7" max="7" width="19.28515625" customWidth="1"/>
    <col min="8" max="8" width="23.7109375" customWidth="1"/>
    <col min="9" max="9" width="19.140625" customWidth="1"/>
    <col min="10" max="10" width="17.85546875" customWidth="1"/>
    <col min="11" max="11" width="16.28515625" customWidth="1"/>
    <col min="12" max="12" width="12.28515625" customWidth="1"/>
    <col min="13" max="13" width="17" customWidth="1"/>
    <col min="14" max="14" width="23.5703125" customWidth="1"/>
    <col min="15" max="15" width="147.7109375" customWidth="1"/>
    <col min="16" max="16" width="34.85546875" customWidth="1"/>
    <col min="17" max="17" width="34.7109375" customWidth="1"/>
    <col min="18" max="18" width="18" customWidth="1"/>
  </cols>
  <sheetData>
    <row r="1" spans="1:17" ht="48.75" customHeight="1" x14ac:dyDescent="0.3">
      <c r="A1" s="10" t="s">
        <v>0</v>
      </c>
      <c r="B1" s="10"/>
      <c r="C1" s="10"/>
      <c r="D1" s="10"/>
      <c r="E1" s="10"/>
      <c r="F1" s="10"/>
      <c r="G1" s="10"/>
      <c r="H1" s="10"/>
      <c r="I1" s="10"/>
      <c r="J1" s="10"/>
      <c r="K1" s="10"/>
      <c r="L1" s="10"/>
      <c r="M1" s="10"/>
      <c r="N1" s="10"/>
      <c r="O1" s="10"/>
    </row>
    <row r="2" spans="1:17" ht="18.75" customHeight="1" x14ac:dyDescent="0.3">
      <c r="A2" s="9" t="s">
        <v>1</v>
      </c>
      <c r="B2" s="8" t="s">
        <v>2</v>
      </c>
      <c r="C2" s="8"/>
      <c r="D2" s="8"/>
      <c r="E2" s="8"/>
      <c r="F2" s="8"/>
      <c r="G2" s="8"/>
      <c r="H2" s="8"/>
      <c r="I2" s="8"/>
      <c r="J2" s="8"/>
      <c r="K2" s="8"/>
      <c r="L2" s="8"/>
      <c r="M2" s="8"/>
      <c r="N2" s="12"/>
      <c r="O2" s="13"/>
    </row>
    <row r="3" spans="1:17" ht="50.25" customHeight="1" x14ac:dyDescent="0.3">
      <c r="A3" s="9"/>
      <c r="B3" s="7" t="s">
        <v>3</v>
      </c>
      <c r="C3" s="7"/>
      <c r="D3" s="9" t="s">
        <v>4</v>
      </c>
      <c r="E3" s="9"/>
      <c r="F3" s="9" t="s">
        <v>5</v>
      </c>
      <c r="G3" s="9"/>
      <c r="H3" s="9"/>
      <c r="I3" s="6" t="s">
        <v>6</v>
      </c>
      <c r="J3" s="9" t="s">
        <v>7</v>
      </c>
      <c r="K3" s="9"/>
      <c r="L3" s="5" t="s">
        <v>8</v>
      </c>
      <c r="M3" s="5"/>
      <c r="N3" s="9" t="s">
        <v>9</v>
      </c>
      <c r="O3" s="4" t="s">
        <v>10</v>
      </c>
    </row>
    <row r="4" spans="1:17" ht="192.75" customHeight="1" x14ac:dyDescent="0.2">
      <c r="A4" s="9"/>
      <c r="B4" s="14" t="s">
        <v>11</v>
      </c>
      <c r="C4" s="15" t="s">
        <v>12</v>
      </c>
      <c r="D4" s="15" t="s">
        <v>11</v>
      </c>
      <c r="E4" s="15" t="s">
        <v>12</v>
      </c>
      <c r="F4" s="15" t="s">
        <v>13</v>
      </c>
      <c r="G4" s="15" t="s">
        <v>14</v>
      </c>
      <c r="H4" s="15" t="s">
        <v>15</v>
      </c>
      <c r="I4" s="6"/>
      <c r="J4" s="15" t="s">
        <v>11</v>
      </c>
      <c r="K4" s="15" t="s">
        <v>12</v>
      </c>
      <c r="L4" s="15" t="s">
        <v>11</v>
      </c>
      <c r="M4" s="16" t="s">
        <v>12</v>
      </c>
      <c r="N4" s="9"/>
      <c r="O4" s="4"/>
    </row>
    <row r="5" spans="1:17" ht="22.5" customHeight="1" x14ac:dyDescent="0.2">
      <c r="A5" s="11">
        <v>1</v>
      </c>
      <c r="B5" s="14">
        <v>2</v>
      </c>
      <c r="C5" s="15">
        <v>3</v>
      </c>
      <c r="D5" s="15">
        <v>4</v>
      </c>
      <c r="E5" s="15">
        <v>5</v>
      </c>
      <c r="F5" s="15">
        <v>6</v>
      </c>
      <c r="G5" s="15">
        <v>7</v>
      </c>
      <c r="H5" s="15">
        <v>8</v>
      </c>
      <c r="I5" s="17">
        <v>9</v>
      </c>
      <c r="J5" s="15">
        <v>10</v>
      </c>
      <c r="K5" s="15">
        <v>11</v>
      </c>
      <c r="L5" s="15">
        <v>12</v>
      </c>
      <c r="M5" s="16">
        <v>13</v>
      </c>
      <c r="N5" s="18">
        <v>14</v>
      </c>
      <c r="O5" s="19">
        <v>15</v>
      </c>
    </row>
    <row r="6" spans="1:17" ht="270" customHeight="1" x14ac:dyDescent="0.2">
      <c r="A6" s="20" t="s">
        <v>16</v>
      </c>
      <c r="B6" s="11">
        <f t="shared" ref="B6:N6" si="0">B7+B28+B29+B42</f>
        <v>1336993.9179700001</v>
      </c>
      <c r="C6" s="11">
        <f t="shared" si="0"/>
        <v>1292087.1083499999</v>
      </c>
      <c r="D6" s="11">
        <f t="shared" si="0"/>
        <v>224056.13896000001</v>
      </c>
      <c r="E6" s="11">
        <f t="shared" si="0"/>
        <v>220243.48895999999</v>
      </c>
      <c r="F6" s="11">
        <f t="shared" si="0"/>
        <v>1110868.4480600001</v>
      </c>
      <c r="G6" s="11">
        <f t="shared" si="0"/>
        <v>1110744.9804800001</v>
      </c>
      <c r="H6" s="11">
        <f t="shared" si="0"/>
        <v>1110868.42401</v>
      </c>
      <c r="I6" s="11">
        <f t="shared" si="0"/>
        <v>1069659.1445299999</v>
      </c>
      <c r="J6" s="11">
        <f t="shared" si="0"/>
        <v>2069.3200000000002</v>
      </c>
      <c r="K6" s="11">
        <f t="shared" si="0"/>
        <v>2184.4748599999998</v>
      </c>
      <c r="L6" s="11">
        <f t="shared" si="0"/>
        <v>0</v>
      </c>
      <c r="M6" s="11">
        <f t="shared" si="0"/>
        <v>0</v>
      </c>
      <c r="N6" s="11">
        <f t="shared" si="0"/>
        <v>45021.939479999994</v>
      </c>
      <c r="O6" s="21" t="s">
        <v>17</v>
      </c>
      <c r="P6" s="22"/>
      <c r="Q6" s="22"/>
    </row>
    <row r="7" spans="1:17" ht="160.5" customHeight="1" x14ac:dyDescent="0.2">
      <c r="A7" s="23" t="s">
        <v>18</v>
      </c>
      <c r="B7" s="24">
        <f t="shared" ref="B7:N7" si="1">B8+B14+B16+B23+B24+B27</f>
        <v>1047557.20597</v>
      </c>
      <c r="C7" s="24">
        <f t="shared" si="1"/>
        <v>1015186.6310399999</v>
      </c>
      <c r="D7" s="24">
        <f t="shared" si="1"/>
        <v>68616.838960000008</v>
      </c>
      <c r="E7" s="24">
        <f t="shared" si="1"/>
        <v>68616.838960000008</v>
      </c>
      <c r="F7" s="24">
        <f t="shared" si="1"/>
        <v>978940.36606000015</v>
      </c>
      <c r="G7" s="24">
        <f t="shared" si="1"/>
        <v>978816.89848000009</v>
      </c>
      <c r="H7" s="24">
        <f t="shared" si="1"/>
        <v>978940.34201000002</v>
      </c>
      <c r="I7" s="24">
        <f t="shared" si="1"/>
        <v>946569.79207999993</v>
      </c>
      <c r="J7" s="24">
        <f t="shared" si="1"/>
        <v>0</v>
      </c>
      <c r="K7" s="24">
        <f t="shared" si="1"/>
        <v>0</v>
      </c>
      <c r="L7" s="24">
        <f t="shared" si="1"/>
        <v>0</v>
      </c>
      <c r="M7" s="24">
        <f t="shared" si="1"/>
        <v>0</v>
      </c>
      <c r="N7" s="24">
        <f t="shared" si="1"/>
        <v>32370.549930000001</v>
      </c>
      <c r="O7" s="25"/>
      <c r="P7" s="22"/>
      <c r="Q7" s="22"/>
    </row>
    <row r="8" spans="1:17" ht="125.25" customHeight="1" x14ac:dyDescent="0.2">
      <c r="A8" s="26" t="s">
        <v>19</v>
      </c>
      <c r="B8" s="24">
        <f t="shared" ref="B8:I8" si="2">B9+B10+B11+B12+B13</f>
        <v>69312.015480000002</v>
      </c>
      <c r="C8" s="24">
        <f t="shared" si="2"/>
        <v>69312.015480000002</v>
      </c>
      <c r="D8" s="24">
        <f t="shared" si="2"/>
        <v>68616.838960000008</v>
      </c>
      <c r="E8" s="24">
        <f t="shared" si="2"/>
        <v>68616.838960000008</v>
      </c>
      <c r="F8" s="24">
        <f t="shared" si="2"/>
        <v>695.17651999999998</v>
      </c>
      <c r="G8" s="24">
        <f t="shared" si="2"/>
        <v>695.17651999999998</v>
      </c>
      <c r="H8" s="24">
        <f t="shared" si="2"/>
        <v>695.17651999999998</v>
      </c>
      <c r="I8" s="24">
        <f t="shared" si="2"/>
        <v>695.17651999999998</v>
      </c>
      <c r="J8" s="24">
        <f>J9</f>
        <v>0</v>
      </c>
      <c r="K8" s="24">
        <f>K9</f>
        <v>0</v>
      </c>
      <c r="L8" s="24">
        <f>L9</f>
        <v>0</v>
      </c>
      <c r="M8" s="24">
        <f>M9</f>
        <v>0</v>
      </c>
      <c r="N8" s="24">
        <f>N9</f>
        <v>0</v>
      </c>
      <c r="O8" s="27"/>
      <c r="P8" s="28" t="s">
        <v>20</v>
      </c>
    </row>
    <row r="9" spans="1:17" ht="102" customHeight="1" x14ac:dyDescent="0.2">
      <c r="A9" s="29" t="s">
        <v>21</v>
      </c>
      <c r="B9" s="30">
        <f t="shared" ref="B9:C11" si="3">D9+H9</f>
        <v>52131.712400000004</v>
      </c>
      <c r="C9" s="30">
        <f t="shared" si="3"/>
        <v>52131.712400000004</v>
      </c>
      <c r="D9" s="30">
        <v>51610.531340000001</v>
      </c>
      <c r="E9" s="30">
        <v>51610.531340000001</v>
      </c>
      <c r="F9" s="30">
        <v>521.18106</v>
      </c>
      <c r="G9" s="30">
        <v>521.18106</v>
      </c>
      <c r="H9" s="30">
        <v>521.18106</v>
      </c>
      <c r="I9" s="30">
        <v>521.18106</v>
      </c>
      <c r="J9" s="30">
        <v>0</v>
      </c>
      <c r="K9" s="30">
        <v>0</v>
      </c>
      <c r="L9" s="30">
        <v>0</v>
      </c>
      <c r="M9" s="30">
        <v>0</v>
      </c>
      <c r="N9" s="31">
        <f>B9-C9</f>
        <v>0</v>
      </c>
      <c r="O9" s="32" t="s">
        <v>22</v>
      </c>
      <c r="P9" s="18"/>
    </row>
    <row r="10" spans="1:17" ht="104.25" customHeight="1" x14ac:dyDescent="0.2">
      <c r="A10" s="29" t="s">
        <v>23</v>
      </c>
      <c r="B10" s="30">
        <f t="shared" si="3"/>
        <v>8750</v>
      </c>
      <c r="C10" s="30">
        <f t="shared" si="3"/>
        <v>8750</v>
      </c>
      <c r="D10" s="30">
        <v>8662.5</v>
      </c>
      <c r="E10" s="30">
        <v>8662.5</v>
      </c>
      <c r="F10" s="30">
        <v>87.5</v>
      </c>
      <c r="G10" s="30">
        <v>87.5</v>
      </c>
      <c r="H10" s="30">
        <v>87.5</v>
      </c>
      <c r="I10" s="30">
        <v>87.5</v>
      </c>
      <c r="J10" s="30">
        <v>0</v>
      </c>
      <c r="K10" s="30">
        <v>0</v>
      </c>
      <c r="L10" s="30">
        <v>0</v>
      </c>
      <c r="M10" s="30">
        <v>0</v>
      </c>
      <c r="N10" s="31">
        <f>B10-C10</f>
        <v>0</v>
      </c>
      <c r="O10" s="32" t="s">
        <v>24</v>
      </c>
      <c r="P10" s="18"/>
    </row>
    <row r="11" spans="1:17" ht="93" customHeight="1" x14ac:dyDescent="0.2">
      <c r="A11" s="29" t="s">
        <v>25</v>
      </c>
      <c r="B11" s="30">
        <f t="shared" si="3"/>
        <v>2976.2432000000003</v>
      </c>
      <c r="C11" s="30">
        <f t="shared" si="3"/>
        <v>2976.2432000000003</v>
      </c>
      <c r="D11" s="30">
        <v>2946.4807700000001</v>
      </c>
      <c r="E11" s="30">
        <v>2946.4807700000001</v>
      </c>
      <c r="F11" s="30">
        <v>29.762429999999998</v>
      </c>
      <c r="G11" s="30">
        <v>29.762429999999998</v>
      </c>
      <c r="H11" s="30">
        <v>29.762429999999998</v>
      </c>
      <c r="I11" s="30">
        <v>29.762429999999998</v>
      </c>
      <c r="J11" s="30">
        <v>0</v>
      </c>
      <c r="K11" s="30">
        <v>0</v>
      </c>
      <c r="L11" s="30">
        <v>0</v>
      </c>
      <c r="M11" s="30">
        <v>0</v>
      </c>
      <c r="N11" s="31">
        <f>B11-C11</f>
        <v>0</v>
      </c>
      <c r="O11" s="32" t="s">
        <v>26</v>
      </c>
      <c r="P11" s="18"/>
    </row>
    <row r="12" spans="1:17" ht="87" customHeight="1" x14ac:dyDescent="0.2">
      <c r="A12" s="29" t="s">
        <v>27</v>
      </c>
      <c r="B12" s="30">
        <f>D12+H12</f>
        <v>3249.1662200000001</v>
      </c>
      <c r="C12" s="30">
        <v>3249.1662200000001</v>
      </c>
      <c r="D12" s="30">
        <v>3216.6745599999999</v>
      </c>
      <c r="E12" s="30">
        <v>3216.6745599999999</v>
      </c>
      <c r="F12" s="30">
        <v>32.491660000000003</v>
      </c>
      <c r="G12" s="30">
        <v>32.491660000000003</v>
      </c>
      <c r="H12" s="30">
        <v>32.491660000000003</v>
      </c>
      <c r="I12" s="30">
        <v>32.491660000000003</v>
      </c>
      <c r="J12" s="30">
        <v>0</v>
      </c>
      <c r="K12" s="30">
        <v>0</v>
      </c>
      <c r="L12" s="30">
        <v>0</v>
      </c>
      <c r="M12" s="30">
        <v>0</v>
      </c>
      <c r="N12" s="31">
        <f>B12-C12</f>
        <v>0</v>
      </c>
      <c r="O12" s="32" t="s">
        <v>28</v>
      </c>
      <c r="P12" s="18"/>
    </row>
    <row r="13" spans="1:17" ht="87" customHeight="1" x14ac:dyDescent="0.2">
      <c r="A13" s="29" t="s">
        <v>29</v>
      </c>
      <c r="B13" s="30">
        <f>D13+H13</f>
        <v>2204.8936600000002</v>
      </c>
      <c r="C13" s="30">
        <f>E13+I13</f>
        <v>2204.8936600000002</v>
      </c>
      <c r="D13" s="30">
        <v>2180.65229</v>
      </c>
      <c r="E13" s="30">
        <v>2180.65229</v>
      </c>
      <c r="F13" s="30">
        <v>24.24137</v>
      </c>
      <c r="G13" s="30">
        <v>24.24137</v>
      </c>
      <c r="H13" s="30">
        <v>24.24137</v>
      </c>
      <c r="I13" s="30">
        <v>24.24137</v>
      </c>
      <c r="J13" s="30">
        <v>0</v>
      </c>
      <c r="K13" s="30">
        <v>0</v>
      </c>
      <c r="L13" s="30">
        <v>0</v>
      </c>
      <c r="M13" s="30">
        <v>0</v>
      </c>
      <c r="N13" s="31">
        <f>B13-C13</f>
        <v>0</v>
      </c>
      <c r="O13" s="32" t="s">
        <v>30</v>
      </c>
      <c r="P13" s="18"/>
    </row>
    <row r="14" spans="1:17" ht="102.75" customHeight="1" x14ac:dyDescent="0.2">
      <c r="A14" s="33" t="s">
        <v>31</v>
      </c>
      <c r="B14" s="31">
        <f t="shared" ref="B14:M14" si="4">B15</f>
        <v>76407</v>
      </c>
      <c r="C14" s="31">
        <f t="shared" si="4"/>
        <v>76407</v>
      </c>
      <c r="D14" s="31">
        <f t="shared" si="4"/>
        <v>0</v>
      </c>
      <c r="E14" s="31">
        <f t="shared" si="4"/>
        <v>0</v>
      </c>
      <c r="F14" s="31">
        <f t="shared" si="4"/>
        <v>76407</v>
      </c>
      <c r="G14" s="31">
        <f t="shared" si="4"/>
        <v>76407</v>
      </c>
      <c r="H14" s="31">
        <f t="shared" si="4"/>
        <v>76407</v>
      </c>
      <c r="I14" s="31">
        <f t="shared" si="4"/>
        <v>76407</v>
      </c>
      <c r="J14" s="31">
        <f t="shared" si="4"/>
        <v>0</v>
      </c>
      <c r="K14" s="31">
        <f t="shared" si="4"/>
        <v>0</v>
      </c>
      <c r="L14" s="31">
        <f t="shared" si="4"/>
        <v>0</v>
      </c>
      <c r="M14" s="31">
        <f t="shared" si="4"/>
        <v>0</v>
      </c>
      <c r="N14" s="31">
        <f>H14-I14</f>
        <v>0</v>
      </c>
      <c r="O14" s="3" t="s">
        <v>32</v>
      </c>
      <c r="P14" s="28"/>
    </row>
    <row r="15" spans="1:17" ht="230.25" customHeight="1" x14ac:dyDescent="0.2">
      <c r="A15" s="34" t="s">
        <v>33</v>
      </c>
      <c r="B15" s="31">
        <f>D15+F15+J15+L15</f>
        <v>76407</v>
      </c>
      <c r="C15" s="31">
        <f>E15+I15+K15+M15</f>
        <v>76407</v>
      </c>
      <c r="D15" s="31">
        <v>0</v>
      </c>
      <c r="E15" s="31">
        <v>0</v>
      </c>
      <c r="F15" s="31">
        <v>76407</v>
      </c>
      <c r="G15" s="31">
        <v>76407</v>
      </c>
      <c r="H15" s="31">
        <v>76407</v>
      </c>
      <c r="I15" s="31">
        <v>76407</v>
      </c>
      <c r="J15" s="31">
        <v>0</v>
      </c>
      <c r="K15" s="31">
        <v>0</v>
      </c>
      <c r="L15" s="31">
        <v>0</v>
      </c>
      <c r="M15" s="31">
        <v>0</v>
      </c>
      <c r="N15" s="31">
        <f>H15-I15</f>
        <v>0</v>
      </c>
      <c r="O15" s="3"/>
      <c r="P15" s="28"/>
    </row>
    <row r="16" spans="1:17" ht="132.75" customHeight="1" x14ac:dyDescent="0.2">
      <c r="A16" s="33" t="s">
        <v>34</v>
      </c>
      <c r="B16" s="11">
        <f>B17+B18+B20+B21+B22+B19</f>
        <v>719356.89049000002</v>
      </c>
      <c r="C16" s="11">
        <f>C17+C18+C20+C21+C22+C19</f>
        <v>699152.79055999999</v>
      </c>
      <c r="D16" s="11">
        <f>D17+D18+D20+D21+D22+D19</f>
        <v>0</v>
      </c>
      <c r="E16" s="11">
        <f>E17+E18+E20+E21+E22+E19</f>
        <v>0</v>
      </c>
      <c r="F16" s="11">
        <f>F17+F18+F20+F21+F22+F19</f>
        <v>719356.88954000012</v>
      </c>
      <c r="G16" s="11">
        <f>G17+G18+G20+G21+G22</f>
        <v>719233.42196000007</v>
      </c>
      <c r="H16" s="11">
        <f>H17+H18+H20+H21+H22+H19</f>
        <v>719356.89049000002</v>
      </c>
      <c r="I16" s="11">
        <f>I17+I18+I20+I21+I22+I19</f>
        <v>699152.79055999999</v>
      </c>
      <c r="J16" s="11">
        <f>J17+J18+J20+J21+J22</f>
        <v>0</v>
      </c>
      <c r="K16" s="11">
        <f>K17+K18+K20+K21+K22</f>
        <v>0</v>
      </c>
      <c r="L16" s="11">
        <f>L17+L18+L20+L21+L22</f>
        <v>0</v>
      </c>
      <c r="M16" s="11">
        <f>M17+M18+M20+M21+M22</f>
        <v>0</v>
      </c>
      <c r="N16" s="11">
        <f>N17+N18+N20+N21+N22+N19</f>
        <v>20204.099930000004</v>
      </c>
      <c r="O16" s="35"/>
      <c r="P16" s="28"/>
    </row>
    <row r="17" spans="1:17" ht="409.5" customHeight="1" x14ac:dyDescent="0.2">
      <c r="A17" s="34" t="s">
        <v>35</v>
      </c>
      <c r="B17" s="11">
        <f>D17+H17</f>
        <v>51029.25</v>
      </c>
      <c r="C17" s="11">
        <f>E17+I17+K17+M17</f>
        <v>38096.08857</v>
      </c>
      <c r="D17" s="31">
        <v>0</v>
      </c>
      <c r="E17" s="31">
        <v>0</v>
      </c>
      <c r="F17" s="31">
        <v>51029.25</v>
      </c>
      <c r="G17" s="31">
        <v>51029.25</v>
      </c>
      <c r="H17" s="31">
        <v>51029.25</v>
      </c>
      <c r="I17" s="31">
        <v>38096.08857</v>
      </c>
      <c r="J17" s="31">
        <v>0</v>
      </c>
      <c r="K17" s="31">
        <v>0</v>
      </c>
      <c r="L17" s="31">
        <v>0</v>
      </c>
      <c r="M17" s="31">
        <v>0</v>
      </c>
      <c r="N17" s="31">
        <f>B17-C17</f>
        <v>12933.16143</v>
      </c>
      <c r="O17" s="36" t="s">
        <v>36</v>
      </c>
      <c r="P17" s="37"/>
    </row>
    <row r="18" spans="1:17" ht="137.25" customHeight="1" x14ac:dyDescent="0.2">
      <c r="A18" s="34" t="s">
        <v>37</v>
      </c>
      <c r="B18" s="11">
        <v>1664.7687000000001</v>
      </c>
      <c r="C18" s="11">
        <f>E18+I18</f>
        <v>1664.7687000000001</v>
      </c>
      <c r="D18" s="31">
        <v>0</v>
      </c>
      <c r="E18" s="31">
        <v>0</v>
      </c>
      <c r="F18" s="31">
        <v>1664.7687000000001</v>
      </c>
      <c r="G18" s="31">
        <v>1664.7687000000001</v>
      </c>
      <c r="H18" s="31">
        <v>1664.7687000000001</v>
      </c>
      <c r="I18" s="31">
        <v>1664.7687000000001</v>
      </c>
      <c r="J18" s="31">
        <v>0</v>
      </c>
      <c r="K18" s="31">
        <v>0</v>
      </c>
      <c r="L18" s="31">
        <v>0</v>
      </c>
      <c r="M18" s="31">
        <v>0</v>
      </c>
      <c r="N18" s="31">
        <v>0</v>
      </c>
      <c r="O18" s="36" t="s">
        <v>38</v>
      </c>
    </row>
    <row r="19" spans="1:17" ht="137.25" customHeight="1" x14ac:dyDescent="0.2">
      <c r="A19" s="34" t="s">
        <v>39</v>
      </c>
      <c r="B19" s="11">
        <f>D19+H19+J19+L19</f>
        <v>123.46758</v>
      </c>
      <c r="C19" s="11">
        <f>E19+I19</f>
        <v>123.46758</v>
      </c>
      <c r="D19" s="31">
        <v>0</v>
      </c>
      <c r="E19" s="31">
        <v>0</v>
      </c>
      <c r="F19" s="31">
        <v>123.46758</v>
      </c>
      <c r="G19" s="31">
        <v>123.46758</v>
      </c>
      <c r="H19" s="31">
        <v>123.46758</v>
      </c>
      <c r="I19" s="31">
        <v>123.46758</v>
      </c>
      <c r="J19" s="31">
        <v>0</v>
      </c>
      <c r="K19" s="31">
        <v>0</v>
      </c>
      <c r="L19" s="31">
        <v>0</v>
      </c>
      <c r="M19" s="31">
        <v>0</v>
      </c>
      <c r="N19" s="31">
        <v>0</v>
      </c>
      <c r="O19" s="36" t="s">
        <v>40</v>
      </c>
    </row>
    <row r="20" spans="1:17" ht="231.75" customHeight="1" x14ac:dyDescent="0.25">
      <c r="A20" s="34" t="s">
        <v>41</v>
      </c>
      <c r="B20" s="11">
        <f>H20+J20+L20</f>
        <v>19031.03095</v>
      </c>
      <c r="C20" s="11">
        <f>E20+K20+M20+I20</f>
        <v>12902.36687</v>
      </c>
      <c r="D20" s="31">
        <v>0</v>
      </c>
      <c r="E20" s="31">
        <v>0</v>
      </c>
      <c r="F20" s="31">
        <v>19031.03</v>
      </c>
      <c r="G20" s="31">
        <v>19031.03</v>
      </c>
      <c r="H20" s="31">
        <v>19031.03095</v>
      </c>
      <c r="I20" s="31">
        <v>12902.36687</v>
      </c>
      <c r="J20" s="31">
        <v>0</v>
      </c>
      <c r="K20" s="31">
        <v>0</v>
      </c>
      <c r="L20" s="31">
        <v>0</v>
      </c>
      <c r="M20" s="31">
        <v>0</v>
      </c>
      <c r="N20" s="31">
        <f>B20-C20</f>
        <v>6128.6640800000005</v>
      </c>
      <c r="O20" s="36" t="s">
        <v>42</v>
      </c>
      <c r="P20" s="38"/>
    </row>
    <row r="21" spans="1:17" ht="185.25" customHeight="1" x14ac:dyDescent="0.2">
      <c r="A21" s="39" t="s">
        <v>43</v>
      </c>
      <c r="B21" s="11">
        <v>632889</v>
      </c>
      <c r="C21" s="11">
        <v>632889</v>
      </c>
      <c r="D21" s="31">
        <v>0</v>
      </c>
      <c r="E21" s="31">
        <v>0</v>
      </c>
      <c r="F21" s="31">
        <v>632889</v>
      </c>
      <c r="G21" s="31">
        <v>632889</v>
      </c>
      <c r="H21" s="31">
        <v>632889</v>
      </c>
      <c r="I21" s="31">
        <v>632889</v>
      </c>
      <c r="J21" s="31">
        <v>0</v>
      </c>
      <c r="K21" s="31">
        <v>0</v>
      </c>
      <c r="L21" s="31">
        <v>0</v>
      </c>
      <c r="M21" s="31">
        <v>0</v>
      </c>
      <c r="N21" s="31">
        <v>0</v>
      </c>
      <c r="O21" s="36" t="s">
        <v>44</v>
      </c>
    </row>
    <row r="22" spans="1:17" ht="102" customHeight="1" x14ac:dyDescent="0.2">
      <c r="A22" s="39" t="s">
        <v>45</v>
      </c>
      <c r="B22" s="11">
        <v>14619.37326</v>
      </c>
      <c r="C22" s="11">
        <v>13477.098840000001</v>
      </c>
      <c r="D22" s="31">
        <v>0</v>
      </c>
      <c r="E22" s="31">
        <v>0</v>
      </c>
      <c r="F22" s="31">
        <v>14619.37326</v>
      </c>
      <c r="G22" s="31">
        <v>14619.37326</v>
      </c>
      <c r="H22" s="31">
        <v>14619.37326</v>
      </c>
      <c r="I22" s="31">
        <v>13477.098840000001</v>
      </c>
      <c r="J22" s="31">
        <v>0</v>
      </c>
      <c r="K22" s="31">
        <v>0</v>
      </c>
      <c r="L22" s="31">
        <v>0</v>
      </c>
      <c r="M22" s="31">
        <v>0</v>
      </c>
      <c r="N22" s="31">
        <f>B22-C22</f>
        <v>1142.2744199999997</v>
      </c>
      <c r="O22" s="36" t="s">
        <v>46</v>
      </c>
    </row>
    <row r="23" spans="1:17" ht="334.5" customHeight="1" x14ac:dyDescent="0.2">
      <c r="A23" s="33" t="s">
        <v>47</v>
      </c>
      <c r="B23" s="11">
        <f>D23+F23+J23+L23</f>
        <v>35237</v>
      </c>
      <c r="C23" s="11">
        <f>E23+I23+K23+M23</f>
        <v>35237</v>
      </c>
      <c r="D23" s="31">
        <v>0</v>
      </c>
      <c r="E23" s="31">
        <v>0</v>
      </c>
      <c r="F23" s="31">
        <v>35237</v>
      </c>
      <c r="G23" s="31">
        <v>35237</v>
      </c>
      <c r="H23" s="31">
        <v>35237</v>
      </c>
      <c r="I23" s="31">
        <v>35237</v>
      </c>
      <c r="J23" s="31">
        <v>0</v>
      </c>
      <c r="K23" s="31">
        <v>0</v>
      </c>
      <c r="L23" s="31">
        <v>0</v>
      </c>
      <c r="M23" s="40">
        <v>0</v>
      </c>
      <c r="N23" s="31">
        <f t="shared" ref="N23:N41" si="5">H23-I23</f>
        <v>0</v>
      </c>
      <c r="O23" s="41" t="s">
        <v>48</v>
      </c>
    </row>
    <row r="24" spans="1:17" ht="117.75" customHeight="1" x14ac:dyDescent="0.2">
      <c r="A24" s="42" t="s">
        <v>49</v>
      </c>
      <c r="B24" s="24">
        <f t="shared" ref="B24:M24" si="6">SUM(B25:B26)</f>
        <v>106844.3</v>
      </c>
      <c r="C24" s="24">
        <f t="shared" si="6"/>
        <v>94677.824999999997</v>
      </c>
      <c r="D24" s="24">
        <f t="shared" si="6"/>
        <v>0</v>
      </c>
      <c r="E24" s="24">
        <f t="shared" si="6"/>
        <v>0</v>
      </c>
      <c r="F24" s="24">
        <f t="shared" si="6"/>
        <v>106844.3</v>
      </c>
      <c r="G24" s="24">
        <f t="shared" si="6"/>
        <v>106844.3</v>
      </c>
      <c r="H24" s="24">
        <f t="shared" si="6"/>
        <v>106844.27499999999</v>
      </c>
      <c r="I24" s="24">
        <f t="shared" si="6"/>
        <v>94677.824999999997</v>
      </c>
      <c r="J24" s="24">
        <f t="shared" si="6"/>
        <v>0</v>
      </c>
      <c r="K24" s="24">
        <f t="shared" si="6"/>
        <v>0</v>
      </c>
      <c r="L24" s="24">
        <f t="shared" si="6"/>
        <v>0</v>
      </c>
      <c r="M24" s="24">
        <f t="shared" si="6"/>
        <v>0</v>
      </c>
      <c r="N24" s="31">
        <f t="shared" si="5"/>
        <v>12166.449999999997</v>
      </c>
      <c r="O24" s="21"/>
      <c r="Q24" s="28"/>
    </row>
    <row r="25" spans="1:17" ht="276.75" customHeight="1" x14ac:dyDescent="0.2">
      <c r="A25" s="34" t="s">
        <v>50</v>
      </c>
      <c r="B25" s="11">
        <f t="shared" ref="B25:B33" si="7">D25+F25+J25+L25</f>
        <v>96325.8</v>
      </c>
      <c r="C25" s="11">
        <f t="shared" ref="C25:C41" si="8">E25+I25+K25+M25</f>
        <v>84159.33</v>
      </c>
      <c r="D25" s="31">
        <v>0</v>
      </c>
      <c r="E25" s="31">
        <v>0</v>
      </c>
      <c r="F25" s="31">
        <v>96325.8</v>
      </c>
      <c r="G25" s="31">
        <v>96325.8</v>
      </c>
      <c r="H25" s="31">
        <v>96325.774999999994</v>
      </c>
      <c r="I25" s="31">
        <v>84159.33</v>
      </c>
      <c r="J25" s="31">
        <v>0</v>
      </c>
      <c r="K25" s="31">
        <v>0</v>
      </c>
      <c r="L25" s="31">
        <v>0</v>
      </c>
      <c r="M25" s="31">
        <v>0</v>
      </c>
      <c r="N25" s="31">
        <f t="shared" si="5"/>
        <v>12166.444999999992</v>
      </c>
      <c r="O25" s="43" t="s">
        <v>51</v>
      </c>
      <c r="Q25" s="28"/>
    </row>
    <row r="26" spans="1:17" ht="141.75" customHeight="1" x14ac:dyDescent="0.2">
      <c r="A26" s="34" t="s">
        <v>52</v>
      </c>
      <c r="B26" s="11">
        <f t="shared" si="7"/>
        <v>10518.5</v>
      </c>
      <c r="C26" s="11">
        <f t="shared" si="8"/>
        <v>10518.495000000001</v>
      </c>
      <c r="D26" s="31">
        <v>0</v>
      </c>
      <c r="E26" s="31">
        <v>0</v>
      </c>
      <c r="F26" s="31">
        <v>10518.5</v>
      </c>
      <c r="G26" s="31">
        <v>10518.5</v>
      </c>
      <c r="H26" s="31">
        <v>10518.5</v>
      </c>
      <c r="I26" s="31">
        <v>10518.495000000001</v>
      </c>
      <c r="J26" s="31">
        <v>0</v>
      </c>
      <c r="K26" s="31">
        <v>0</v>
      </c>
      <c r="L26" s="31">
        <v>0</v>
      </c>
      <c r="M26" s="31">
        <v>0</v>
      </c>
      <c r="N26" s="31">
        <f t="shared" si="5"/>
        <v>4.9999999991996447E-3</v>
      </c>
      <c r="O26" s="43" t="s">
        <v>53</v>
      </c>
      <c r="Q26" s="28"/>
    </row>
    <row r="27" spans="1:17" ht="137.25" customHeight="1" x14ac:dyDescent="0.2">
      <c r="A27" s="44" t="s">
        <v>54</v>
      </c>
      <c r="B27" s="11">
        <f t="shared" si="7"/>
        <v>40400</v>
      </c>
      <c r="C27" s="11">
        <f t="shared" si="8"/>
        <v>40400</v>
      </c>
      <c r="D27" s="11">
        <v>0</v>
      </c>
      <c r="E27" s="11">
        <v>0</v>
      </c>
      <c r="F27" s="11">
        <v>40400</v>
      </c>
      <c r="G27" s="11">
        <v>40400</v>
      </c>
      <c r="H27" s="11">
        <v>40400</v>
      </c>
      <c r="I27" s="11">
        <v>40400</v>
      </c>
      <c r="J27" s="11">
        <v>0</v>
      </c>
      <c r="K27" s="11">
        <v>0</v>
      </c>
      <c r="L27" s="11">
        <v>0</v>
      </c>
      <c r="M27" s="11">
        <v>0</v>
      </c>
      <c r="N27" s="31">
        <f t="shared" si="5"/>
        <v>0</v>
      </c>
      <c r="O27" s="43" t="s">
        <v>55</v>
      </c>
      <c r="Q27" s="28"/>
    </row>
    <row r="28" spans="1:17" ht="129.75" customHeight="1" x14ac:dyDescent="0.2">
      <c r="A28" s="20" t="s">
        <v>56</v>
      </c>
      <c r="B28" s="11">
        <f t="shared" si="7"/>
        <v>0</v>
      </c>
      <c r="C28" s="11">
        <f t="shared" si="8"/>
        <v>0</v>
      </c>
      <c r="D28" s="15">
        <v>0</v>
      </c>
      <c r="E28" s="15">
        <v>0</v>
      </c>
      <c r="F28" s="15">
        <v>0</v>
      </c>
      <c r="G28" s="15">
        <v>0</v>
      </c>
      <c r="H28" s="15">
        <v>0</v>
      </c>
      <c r="I28" s="15">
        <v>0</v>
      </c>
      <c r="J28" s="15">
        <v>0</v>
      </c>
      <c r="K28" s="15">
        <v>0</v>
      </c>
      <c r="L28" s="15">
        <f>SUM(L29:L40)</f>
        <v>0</v>
      </c>
      <c r="M28" s="16">
        <f>SUM(M29:M40)</f>
        <v>0</v>
      </c>
      <c r="N28" s="31">
        <f t="shared" si="5"/>
        <v>0</v>
      </c>
      <c r="O28" s="45" t="s">
        <v>57</v>
      </c>
    </row>
    <row r="29" spans="1:17" ht="194.25" customHeight="1" x14ac:dyDescent="0.2">
      <c r="A29" s="33" t="s">
        <v>58</v>
      </c>
      <c r="B29" s="11">
        <f t="shared" si="7"/>
        <v>132427.223</v>
      </c>
      <c r="C29" s="11">
        <f t="shared" si="8"/>
        <v>123742.24397000001</v>
      </c>
      <c r="D29" s="11">
        <f t="shared" ref="D29:M29" si="9">D30+D31+D32</f>
        <v>0</v>
      </c>
      <c r="E29" s="11">
        <f t="shared" si="9"/>
        <v>0</v>
      </c>
      <c r="F29" s="11">
        <f t="shared" si="9"/>
        <v>130357.90299999999</v>
      </c>
      <c r="G29" s="11">
        <f t="shared" si="9"/>
        <v>130357.90299999999</v>
      </c>
      <c r="H29" s="11">
        <f t="shared" si="9"/>
        <v>130357.90299999999</v>
      </c>
      <c r="I29" s="11">
        <f t="shared" si="9"/>
        <v>121557.76911000001</v>
      </c>
      <c r="J29" s="11">
        <f t="shared" si="9"/>
        <v>2069.3200000000002</v>
      </c>
      <c r="K29" s="11">
        <f t="shared" si="9"/>
        <v>2184.4748599999998</v>
      </c>
      <c r="L29" s="11">
        <f t="shared" si="9"/>
        <v>0</v>
      </c>
      <c r="M29" s="11">
        <f t="shared" si="9"/>
        <v>0</v>
      </c>
      <c r="N29" s="31">
        <f t="shared" si="5"/>
        <v>8800.1338899999828</v>
      </c>
      <c r="O29" s="46"/>
    </row>
    <row r="30" spans="1:17" ht="216" customHeight="1" x14ac:dyDescent="0.2">
      <c r="A30" s="33" t="s">
        <v>59</v>
      </c>
      <c r="B30" s="11">
        <f t="shared" si="7"/>
        <v>120158.7</v>
      </c>
      <c r="C30" s="11">
        <f t="shared" si="8"/>
        <v>111494.95291000001</v>
      </c>
      <c r="D30" s="11">
        <v>0</v>
      </c>
      <c r="E30" s="11">
        <v>0</v>
      </c>
      <c r="F30" s="11">
        <v>120158.7</v>
      </c>
      <c r="G30" s="11">
        <v>120158.7</v>
      </c>
      <c r="H30" s="11">
        <v>120158.7</v>
      </c>
      <c r="I30" s="11">
        <v>111494.95291000001</v>
      </c>
      <c r="J30" s="11">
        <v>0</v>
      </c>
      <c r="K30" s="11">
        <v>0</v>
      </c>
      <c r="L30" s="11">
        <v>0</v>
      </c>
      <c r="M30" s="11">
        <v>0</v>
      </c>
      <c r="N30" s="11">
        <f t="shared" si="5"/>
        <v>8663.7470899999898</v>
      </c>
      <c r="O30" s="41" t="s">
        <v>60</v>
      </c>
    </row>
    <row r="31" spans="1:17" ht="242.25" customHeight="1" x14ac:dyDescent="0.2">
      <c r="A31" s="33" t="s">
        <v>61</v>
      </c>
      <c r="B31" s="11">
        <f t="shared" si="7"/>
        <v>0</v>
      </c>
      <c r="C31" s="11">
        <f t="shared" si="8"/>
        <v>0</v>
      </c>
      <c r="D31" s="11">
        <v>0</v>
      </c>
      <c r="E31" s="11">
        <v>0</v>
      </c>
      <c r="F31" s="11">
        <v>0</v>
      </c>
      <c r="G31" s="11">
        <v>0</v>
      </c>
      <c r="H31" s="11">
        <v>0</v>
      </c>
      <c r="I31" s="11">
        <v>0</v>
      </c>
      <c r="J31" s="11">
        <v>0</v>
      </c>
      <c r="K31" s="11">
        <v>0</v>
      </c>
      <c r="L31" s="11">
        <v>0</v>
      </c>
      <c r="M31" s="11">
        <v>0</v>
      </c>
      <c r="N31" s="11">
        <f t="shared" si="5"/>
        <v>0</v>
      </c>
      <c r="O31" s="47" t="s">
        <v>62</v>
      </c>
    </row>
    <row r="32" spans="1:17" ht="230.25" customHeight="1" x14ac:dyDescent="0.2">
      <c r="A32" s="33" t="s">
        <v>63</v>
      </c>
      <c r="B32" s="11">
        <f t="shared" si="7"/>
        <v>12268.523000000001</v>
      </c>
      <c r="C32" s="11">
        <f t="shared" si="8"/>
        <v>12247.291060000001</v>
      </c>
      <c r="D32" s="11">
        <f t="shared" ref="D32:M32" si="10">D33</f>
        <v>0</v>
      </c>
      <c r="E32" s="11">
        <f t="shared" si="10"/>
        <v>0</v>
      </c>
      <c r="F32" s="11">
        <f t="shared" si="10"/>
        <v>10199.203000000001</v>
      </c>
      <c r="G32" s="11">
        <f t="shared" si="10"/>
        <v>10199.203000000001</v>
      </c>
      <c r="H32" s="11">
        <f t="shared" si="10"/>
        <v>10199.203000000001</v>
      </c>
      <c r="I32" s="11">
        <f t="shared" si="10"/>
        <v>10062.816200000001</v>
      </c>
      <c r="J32" s="11">
        <f t="shared" si="10"/>
        <v>2069.3200000000002</v>
      </c>
      <c r="K32" s="11">
        <f t="shared" si="10"/>
        <v>2184.4748599999998</v>
      </c>
      <c r="L32" s="11">
        <f t="shared" si="10"/>
        <v>0</v>
      </c>
      <c r="M32" s="11">
        <f t="shared" si="10"/>
        <v>0</v>
      </c>
      <c r="N32" s="11">
        <f t="shared" si="5"/>
        <v>136.38680000000022</v>
      </c>
      <c r="O32" s="2" t="s">
        <v>64</v>
      </c>
      <c r="P32" s="28"/>
    </row>
    <row r="33" spans="1:17" ht="48.75" customHeight="1" x14ac:dyDescent="0.2">
      <c r="A33" s="34" t="s">
        <v>65</v>
      </c>
      <c r="B33" s="11">
        <f t="shared" si="7"/>
        <v>12268.523000000001</v>
      </c>
      <c r="C33" s="11">
        <f t="shared" si="8"/>
        <v>12247.291060000001</v>
      </c>
      <c r="D33" s="31">
        <f t="shared" ref="D33:M33" si="11">D34+D35+D36+D37+D38+D39+D40+D41</f>
        <v>0</v>
      </c>
      <c r="E33" s="31">
        <f t="shared" si="11"/>
        <v>0</v>
      </c>
      <c r="F33" s="31">
        <f t="shared" si="11"/>
        <v>10199.203000000001</v>
      </c>
      <c r="G33" s="31">
        <f t="shared" si="11"/>
        <v>10199.203000000001</v>
      </c>
      <c r="H33" s="31">
        <f t="shared" si="11"/>
        <v>10199.203000000001</v>
      </c>
      <c r="I33" s="31">
        <f t="shared" si="11"/>
        <v>10062.816200000001</v>
      </c>
      <c r="J33" s="31">
        <f t="shared" si="11"/>
        <v>2069.3200000000002</v>
      </c>
      <c r="K33" s="31">
        <f t="shared" si="11"/>
        <v>2184.4748599999998</v>
      </c>
      <c r="L33" s="31">
        <f t="shared" si="11"/>
        <v>0</v>
      </c>
      <c r="M33" s="48">
        <f t="shared" si="11"/>
        <v>0</v>
      </c>
      <c r="N33" s="31">
        <f t="shared" si="5"/>
        <v>136.38680000000022</v>
      </c>
      <c r="O33" s="2"/>
      <c r="P33" s="49"/>
    </row>
    <row r="34" spans="1:17" ht="37.5" customHeight="1" x14ac:dyDescent="0.2">
      <c r="A34" s="34" t="s">
        <v>66</v>
      </c>
      <c r="B34" s="11">
        <f t="shared" ref="B34:B41" si="12">D34+H34+J34+L34</f>
        <v>663.87</v>
      </c>
      <c r="C34" s="11">
        <f t="shared" si="8"/>
        <v>577.08050000000003</v>
      </c>
      <c r="D34" s="31">
        <v>0</v>
      </c>
      <c r="E34" s="31">
        <v>0</v>
      </c>
      <c r="F34" s="31">
        <v>433.87</v>
      </c>
      <c r="G34" s="31">
        <v>433.87</v>
      </c>
      <c r="H34" s="31">
        <v>433.87</v>
      </c>
      <c r="I34" s="31">
        <v>375.10232000000002</v>
      </c>
      <c r="J34" s="31">
        <v>230</v>
      </c>
      <c r="K34" s="31">
        <v>201.97818000000001</v>
      </c>
      <c r="L34" s="40">
        <v>0</v>
      </c>
      <c r="M34" s="40">
        <v>0</v>
      </c>
      <c r="N34" s="31">
        <f t="shared" si="5"/>
        <v>58.767679999999984</v>
      </c>
      <c r="O34" s="2"/>
      <c r="P34" s="49"/>
    </row>
    <row r="35" spans="1:17" ht="23.25" customHeight="1" x14ac:dyDescent="0.2">
      <c r="A35" s="34" t="s">
        <v>67</v>
      </c>
      <c r="B35" s="11">
        <f t="shared" si="12"/>
        <v>0</v>
      </c>
      <c r="C35" s="11">
        <f t="shared" si="8"/>
        <v>0</v>
      </c>
      <c r="D35" s="31">
        <v>0</v>
      </c>
      <c r="E35" s="31">
        <v>0</v>
      </c>
      <c r="F35" s="31">
        <v>0</v>
      </c>
      <c r="G35" s="31">
        <v>0</v>
      </c>
      <c r="H35" s="31">
        <v>0</v>
      </c>
      <c r="I35" s="31">
        <v>0</v>
      </c>
      <c r="J35" s="31">
        <v>0</v>
      </c>
      <c r="K35" s="31">
        <v>0</v>
      </c>
      <c r="L35" s="40">
        <v>0</v>
      </c>
      <c r="M35" s="40">
        <v>0</v>
      </c>
      <c r="N35" s="31">
        <f t="shared" si="5"/>
        <v>0</v>
      </c>
      <c r="O35" s="2"/>
      <c r="P35" s="49"/>
    </row>
    <row r="36" spans="1:17" ht="57.75" customHeight="1" x14ac:dyDescent="0.2">
      <c r="A36" s="34" t="s">
        <v>68</v>
      </c>
      <c r="B36" s="11">
        <f t="shared" si="12"/>
        <v>619.78899999999999</v>
      </c>
      <c r="C36" s="11">
        <f t="shared" si="8"/>
        <v>612</v>
      </c>
      <c r="D36" s="31">
        <v>0</v>
      </c>
      <c r="E36" s="31">
        <v>0</v>
      </c>
      <c r="F36" s="31">
        <v>433.85899999999998</v>
      </c>
      <c r="G36" s="31">
        <v>433.85899999999998</v>
      </c>
      <c r="H36" s="31">
        <v>433.85899999999998</v>
      </c>
      <c r="I36" s="31">
        <v>428.4</v>
      </c>
      <c r="J36" s="31">
        <v>185.93</v>
      </c>
      <c r="K36" s="31">
        <v>183.6</v>
      </c>
      <c r="L36" s="40">
        <v>0</v>
      </c>
      <c r="M36" s="40">
        <v>0</v>
      </c>
      <c r="N36" s="31">
        <f t="shared" si="5"/>
        <v>5.4590000000000032</v>
      </c>
      <c r="O36" s="2"/>
      <c r="P36" s="49"/>
    </row>
    <row r="37" spans="1:17" ht="24" customHeight="1" x14ac:dyDescent="0.2">
      <c r="A37" s="34" t="s">
        <v>69</v>
      </c>
      <c r="B37" s="11">
        <f t="shared" si="12"/>
        <v>619.78800000000001</v>
      </c>
      <c r="C37" s="11">
        <f t="shared" si="8"/>
        <v>711</v>
      </c>
      <c r="D37" s="31">
        <v>0</v>
      </c>
      <c r="E37" s="31">
        <v>0</v>
      </c>
      <c r="F37" s="31">
        <v>433.858</v>
      </c>
      <c r="G37" s="31">
        <v>433.858</v>
      </c>
      <c r="H37" s="31">
        <v>433.858</v>
      </c>
      <c r="I37" s="31">
        <v>433.858</v>
      </c>
      <c r="J37" s="31">
        <v>185.93</v>
      </c>
      <c r="K37" s="31">
        <v>277.142</v>
      </c>
      <c r="L37" s="40">
        <v>0</v>
      </c>
      <c r="M37" s="40">
        <v>0</v>
      </c>
      <c r="N37" s="31">
        <f t="shared" si="5"/>
        <v>0</v>
      </c>
      <c r="O37" s="2"/>
      <c r="P37" s="49"/>
    </row>
    <row r="38" spans="1:17" ht="40.5" customHeight="1" x14ac:dyDescent="0.2">
      <c r="A38" s="50" t="s">
        <v>70</v>
      </c>
      <c r="B38" s="11">
        <f t="shared" si="12"/>
        <v>3572.2</v>
      </c>
      <c r="C38" s="11">
        <f t="shared" si="8"/>
        <v>3538</v>
      </c>
      <c r="D38" s="31">
        <v>0</v>
      </c>
      <c r="E38" s="31">
        <v>0</v>
      </c>
      <c r="F38" s="31">
        <f>433.858+2042.742</f>
        <v>2476.6</v>
      </c>
      <c r="G38" s="31">
        <f>433.858+2042.742</f>
        <v>2476.6</v>
      </c>
      <c r="H38" s="31">
        <f>433.858+2042.742</f>
        <v>2476.6</v>
      </c>
      <c r="I38" s="31">
        <v>2452.66</v>
      </c>
      <c r="J38" s="31">
        <v>1095.5999999999999</v>
      </c>
      <c r="K38" s="31">
        <v>1085.3399999999999</v>
      </c>
      <c r="L38" s="40">
        <v>0</v>
      </c>
      <c r="M38" s="40">
        <v>0</v>
      </c>
      <c r="N38" s="31">
        <f t="shared" si="5"/>
        <v>23.940000000000055</v>
      </c>
      <c r="O38" s="2"/>
      <c r="P38" s="49"/>
    </row>
    <row r="39" spans="1:17" ht="22.5" customHeight="1" x14ac:dyDescent="0.2">
      <c r="A39" s="34" t="s">
        <v>71</v>
      </c>
      <c r="B39" s="11">
        <f t="shared" si="12"/>
        <v>619.78800000000001</v>
      </c>
      <c r="C39" s="11">
        <f t="shared" si="8"/>
        <v>705</v>
      </c>
      <c r="D39" s="31">
        <v>0</v>
      </c>
      <c r="E39" s="31">
        <v>0</v>
      </c>
      <c r="F39" s="31">
        <v>433.858</v>
      </c>
      <c r="G39" s="31">
        <v>433.858</v>
      </c>
      <c r="H39" s="31">
        <v>433.858</v>
      </c>
      <c r="I39" s="31">
        <v>433.858</v>
      </c>
      <c r="J39" s="31">
        <v>185.93</v>
      </c>
      <c r="K39" s="31">
        <v>271.142</v>
      </c>
      <c r="L39" s="40">
        <v>0</v>
      </c>
      <c r="M39" s="40">
        <v>0</v>
      </c>
      <c r="N39" s="31">
        <f t="shared" si="5"/>
        <v>0</v>
      </c>
      <c r="O39" s="2"/>
      <c r="P39" s="49"/>
    </row>
    <row r="40" spans="1:17" ht="25.5" customHeight="1" x14ac:dyDescent="0.2">
      <c r="A40" s="50" t="s">
        <v>72</v>
      </c>
      <c r="B40" s="11">
        <f t="shared" si="12"/>
        <v>619.78800000000001</v>
      </c>
      <c r="C40" s="11">
        <f t="shared" si="8"/>
        <v>550.91056000000003</v>
      </c>
      <c r="D40" s="30">
        <v>0</v>
      </c>
      <c r="E40" s="30">
        <v>0</v>
      </c>
      <c r="F40" s="31">
        <v>433.858</v>
      </c>
      <c r="G40" s="31">
        <v>433.858</v>
      </c>
      <c r="H40" s="31">
        <v>433.858</v>
      </c>
      <c r="I40" s="30">
        <v>385.63788</v>
      </c>
      <c r="J40" s="31">
        <v>185.93</v>
      </c>
      <c r="K40" s="31">
        <v>165.27268000000001</v>
      </c>
      <c r="L40" s="51">
        <v>0</v>
      </c>
      <c r="M40" s="51">
        <v>0</v>
      </c>
      <c r="N40" s="31">
        <f t="shared" si="5"/>
        <v>48.220120000000009</v>
      </c>
      <c r="O40" s="2"/>
      <c r="P40" s="49"/>
    </row>
    <row r="41" spans="1:17" ht="53.25" customHeight="1" x14ac:dyDescent="0.2">
      <c r="A41" s="34" t="s">
        <v>73</v>
      </c>
      <c r="B41" s="11">
        <f t="shared" si="12"/>
        <v>5553.3</v>
      </c>
      <c r="C41" s="11">
        <f t="shared" si="8"/>
        <v>5553.3</v>
      </c>
      <c r="D41" s="52">
        <v>0</v>
      </c>
      <c r="E41" s="52">
        <v>0</v>
      </c>
      <c r="F41" s="52">
        <v>5553.3</v>
      </c>
      <c r="G41" s="52">
        <v>5553.3</v>
      </c>
      <c r="H41" s="52">
        <v>5553.3</v>
      </c>
      <c r="I41" s="52">
        <v>5553.3</v>
      </c>
      <c r="J41" s="52">
        <v>0</v>
      </c>
      <c r="K41" s="52">
        <v>0</v>
      </c>
      <c r="L41" s="52">
        <v>0</v>
      </c>
      <c r="M41" s="52">
        <v>0</v>
      </c>
      <c r="N41" s="31">
        <f t="shared" si="5"/>
        <v>0</v>
      </c>
      <c r="O41" s="2"/>
      <c r="P41" s="53"/>
    </row>
    <row r="42" spans="1:17" ht="88.5" customHeight="1" x14ac:dyDescent="0.2">
      <c r="A42" s="54" t="s">
        <v>74</v>
      </c>
      <c r="B42" s="11">
        <f t="shared" ref="B42:N42" si="13">B43+B44</f>
        <v>157009.489</v>
      </c>
      <c r="C42" s="11">
        <f t="shared" si="13"/>
        <v>153158.23334000001</v>
      </c>
      <c r="D42" s="11">
        <f t="shared" si="13"/>
        <v>155439.29999999999</v>
      </c>
      <c r="E42" s="11">
        <f t="shared" si="13"/>
        <v>151626.65</v>
      </c>
      <c r="F42" s="11">
        <f t="shared" si="13"/>
        <v>1570.1790000000001</v>
      </c>
      <c r="G42" s="11">
        <f t="shared" si="13"/>
        <v>1570.1790000000001</v>
      </c>
      <c r="H42" s="11">
        <f t="shared" si="13"/>
        <v>1570.1790000000001</v>
      </c>
      <c r="I42" s="11">
        <f t="shared" si="13"/>
        <v>1531.5833399999999</v>
      </c>
      <c r="J42" s="11">
        <f t="shared" si="13"/>
        <v>0</v>
      </c>
      <c r="K42" s="11">
        <f t="shared" si="13"/>
        <v>0</v>
      </c>
      <c r="L42" s="11">
        <f t="shared" si="13"/>
        <v>0</v>
      </c>
      <c r="M42" s="11">
        <f t="shared" si="13"/>
        <v>0</v>
      </c>
      <c r="N42" s="11">
        <f t="shared" si="13"/>
        <v>3851.2556600000098</v>
      </c>
      <c r="O42" s="55"/>
      <c r="P42" s="53"/>
      <c r="Q42" s="56"/>
    </row>
    <row r="43" spans="1:17" ht="96.75" customHeight="1" x14ac:dyDescent="0.2">
      <c r="A43" s="57" t="s">
        <v>75</v>
      </c>
      <c r="B43" s="48">
        <f>D43+H43</f>
        <v>27628.888999999999</v>
      </c>
      <c r="C43" s="31">
        <f>E43+I43</f>
        <v>27628.888999999999</v>
      </c>
      <c r="D43" s="31">
        <v>27352.6</v>
      </c>
      <c r="E43" s="31">
        <v>27352.6</v>
      </c>
      <c r="F43" s="31">
        <v>276.28899999999999</v>
      </c>
      <c r="G43" s="31">
        <v>276.28899999999999</v>
      </c>
      <c r="H43" s="31">
        <v>276.28899999999999</v>
      </c>
      <c r="I43" s="31">
        <v>276.28899999999999</v>
      </c>
      <c r="J43" s="31">
        <v>0</v>
      </c>
      <c r="K43" s="31">
        <v>0</v>
      </c>
      <c r="L43" s="31">
        <v>0</v>
      </c>
      <c r="M43" s="40">
        <v>0</v>
      </c>
      <c r="N43" s="31">
        <f>B43-C43</f>
        <v>0</v>
      </c>
      <c r="O43" s="58" t="s">
        <v>76</v>
      </c>
      <c r="P43" s="53"/>
      <c r="Q43" s="56"/>
    </row>
    <row r="44" spans="1:17" ht="258" customHeight="1" x14ac:dyDescent="0.2">
      <c r="A44" s="57" t="s">
        <v>77</v>
      </c>
      <c r="B44" s="31">
        <v>129380.6</v>
      </c>
      <c r="C44" s="31">
        <f>E44+I44</f>
        <v>125529.34434</v>
      </c>
      <c r="D44" s="31">
        <v>128086.7</v>
      </c>
      <c r="E44" s="31">
        <v>124274.05</v>
      </c>
      <c r="F44" s="31">
        <v>1293.8900000000001</v>
      </c>
      <c r="G44" s="31">
        <v>1293.8900000000001</v>
      </c>
      <c r="H44" s="31">
        <v>1293.8900000000001</v>
      </c>
      <c r="I44" s="31">
        <v>1255.2943399999999</v>
      </c>
      <c r="J44" s="31">
        <v>0</v>
      </c>
      <c r="K44" s="31">
        <v>0</v>
      </c>
      <c r="L44" s="31">
        <v>0</v>
      </c>
      <c r="M44" s="40">
        <v>0</v>
      </c>
      <c r="N44" s="31">
        <f>B44-C44</f>
        <v>3851.2556600000098</v>
      </c>
      <c r="O44" s="59" t="s">
        <v>78</v>
      </c>
      <c r="P44" s="53"/>
      <c r="Q44" s="56"/>
    </row>
    <row r="45" spans="1:17" ht="18.75" customHeight="1" x14ac:dyDescent="0.3">
      <c r="A45" s="60"/>
      <c r="B45" s="60"/>
      <c r="C45" s="60"/>
      <c r="D45" s="60"/>
      <c r="E45" s="60"/>
      <c r="F45" s="60"/>
      <c r="G45" s="60"/>
      <c r="H45" s="60"/>
      <c r="I45" s="60"/>
      <c r="J45" s="60"/>
      <c r="K45" s="60"/>
      <c r="L45" s="60"/>
      <c r="M45" s="60"/>
      <c r="N45" s="60"/>
      <c r="O45" s="61"/>
    </row>
    <row r="46" spans="1:17" ht="162.75" customHeight="1" x14ac:dyDescent="0.2">
      <c r="A46" s="1" t="s">
        <v>79</v>
      </c>
      <c r="B46" s="1"/>
      <c r="C46" s="1"/>
      <c r="D46" s="1"/>
      <c r="E46" s="1"/>
      <c r="F46" s="1"/>
      <c r="G46" s="1"/>
      <c r="H46" s="1"/>
      <c r="I46" s="1"/>
      <c r="J46" s="1"/>
      <c r="K46" s="1"/>
      <c r="L46" s="1"/>
      <c r="M46" s="1"/>
      <c r="N46" s="1"/>
      <c r="O46" s="1"/>
    </row>
    <row r="47" spans="1:17" x14ac:dyDescent="0.2">
      <c r="A47" s="62"/>
      <c r="B47" s="62"/>
      <c r="C47" s="62"/>
      <c r="D47" s="62"/>
      <c r="E47" s="62"/>
      <c r="F47" s="62"/>
      <c r="G47" s="62"/>
      <c r="H47" s="62"/>
      <c r="I47" s="62"/>
      <c r="J47" s="62"/>
      <c r="K47" s="62"/>
      <c r="L47" s="62"/>
      <c r="M47" s="62"/>
      <c r="N47" s="62"/>
      <c r="O47" s="62"/>
    </row>
  </sheetData>
  <mergeCells count="14">
    <mergeCell ref="O14:O15"/>
    <mergeCell ref="O32:O41"/>
    <mergeCell ref="A46:O46"/>
    <mergeCell ref="A1:O1"/>
    <mergeCell ref="A2:A4"/>
    <mergeCell ref="B2:M2"/>
    <mergeCell ref="B3:C3"/>
    <mergeCell ref="D3:E3"/>
    <mergeCell ref="F3:H3"/>
    <mergeCell ref="I3:I4"/>
    <mergeCell ref="J3:K3"/>
    <mergeCell ref="L3:M3"/>
    <mergeCell ref="N3:N4"/>
    <mergeCell ref="O3:O4"/>
  </mergeCells>
  <pageMargins left="0.23611111111111099" right="0.23611111111111099" top="0.74791666666666701" bottom="0.74791666666666701" header="0.511811023622047" footer="0.511811023622047"/>
  <pageSetup paperSize="9" fitToHeight="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260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яя</dc:creator>
  <dc:description/>
  <cp:lastModifiedBy>Пользователь</cp:lastModifiedBy>
  <cp:revision>38</cp:revision>
  <cp:lastPrinted>2023-03-20T15:02:05Z</cp:lastPrinted>
  <dcterms:created xsi:type="dcterms:W3CDTF">2020-03-03T10:59:45Z</dcterms:created>
  <dcterms:modified xsi:type="dcterms:W3CDTF">2023-05-12T03:44:37Z</dcterms:modified>
  <dc:language>ru-RU</dc:language>
</cp:coreProperties>
</file>